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Break poverty\BREAK POVERTY Dropbox\Nadège MALTI\Programmes\04-Opération Réussite Connectée\10 ASE\8. Acc. dpts\7. Livrables\2.2. BAO - PPT\Dossier 6 - Suivi et pilotage\"/>
    </mc:Choice>
  </mc:AlternateContent>
  <xr:revisionPtr revIDLastSave="0" documentId="13_ncr:1_{5A88EC92-1714-43B2-93B7-1C477E9163BC}" xr6:coauthVersionLast="47" xr6:coauthVersionMax="47" xr10:uidLastSave="{00000000-0000-0000-0000-000000000000}"/>
  <bookViews>
    <workbookView xWindow="-110" yWindow="-110" windowWidth="19420" windowHeight="10420" tabRatio="731" activeTab="3" xr2:uid="{00000000-000D-0000-FFFF-FFFF00000000}"/>
  </bookViews>
  <sheets>
    <sheet name="Explications" sheetId="6" r:id="rId1"/>
    <sheet name="Synthèse des résultats" sheetId="2" r:id="rId2"/>
    <sheet name="Tableau de bord" sheetId="5" r:id="rId3"/>
    <sheet name="Données" sheetId="3" r:id="rId4"/>
    <sheet name="Paramètres figés" sheetId="4" r:id="rId5"/>
  </sheets>
  <definedNames>
    <definedName name="_xlnm._FilterDatabase" localSheetId="3" hidden="1">Données!$C$2:$X$245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0" i="2" l="1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X402" i="3"/>
  <c r="X403" i="3"/>
  <c r="X404" i="3"/>
  <c r="X405" i="3"/>
  <c r="X406" i="3"/>
  <c r="X407" i="3"/>
  <c r="X408" i="3"/>
  <c r="X409" i="3"/>
  <c r="X410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3" i="3"/>
  <c r="X444" i="3"/>
  <c r="X445" i="3"/>
  <c r="X446" i="3"/>
  <c r="X447" i="3"/>
  <c r="X448" i="3"/>
  <c r="X449" i="3"/>
  <c r="X450" i="3"/>
  <c r="X451" i="3"/>
  <c r="X452" i="3"/>
  <c r="X453" i="3"/>
  <c r="X454" i="3"/>
  <c r="X455" i="3"/>
  <c r="X456" i="3"/>
  <c r="X457" i="3"/>
  <c r="X458" i="3"/>
  <c r="X459" i="3"/>
  <c r="X460" i="3"/>
  <c r="X461" i="3"/>
  <c r="X462" i="3"/>
  <c r="X463" i="3"/>
  <c r="X464" i="3"/>
  <c r="X465" i="3"/>
  <c r="X466" i="3"/>
  <c r="X467" i="3"/>
  <c r="X468" i="3"/>
  <c r="X469" i="3"/>
  <c r="X470" i="3"/>
  <c r="X471" i="3"/>
  <c r="X472" i="3"/>
  <c r="X473" i="3"/>
  <c r="X474" i="3"/>
  <c r="X475" i="3"/>
  <c r="X476" i="3"/>
  <c r="X477" i="3"/>
  <c r="X478" i="3"/>
  <c r="X479" i="3"/>
  <c r="X480" i="3"/>
  <c r="X481" i="3"/>
  <c r="X482" i="3"/>
  <c r="X483" i="3"/>
  <c r="X484" i="3"/>
  <c r="X485" i="3"/>
  <c r="X486" i="3"/>
  <c r="X487" i="3"/>
  <c r="X488" i="3"/>
  <c r="X489" i="3"/>
  <c r="X490" i="3"/>
  <c r="X491" i="3"/>
  <c r="X492" i="3"/>
  <c r="X493" i="3"/>
  <c r="X494" i="3"/>
  <c r="X495" i="3"/>
  <c r="X496" i="3"/>
  <c r="X497" i="3"/>
  <c r="X498" i="3"/>
  <c r="X499" i="3"/>
  <c r="X500" i="3"/>
  <c r="X501" i="3"/>
  <c r="X502" i="3"/>
  <c r="X503" i="3"/>
  <c r="X504" i="3"/>
  <c r="X505" i="3"/>
  <c r="X506" i="3"/>
  <c r="X507" i="3"/>
  <c r="X508" i="3"/>
  <c r="X509" i="3"/>
  <c r="X510" i="3"/>
  <c r="X511" i="3"/>
  <c r="X512" i="3"/>
  <c r="X513" i="3"/>
  <c r="X514" i="3"/>
  <c r="X515" i="3"/>
  <c r="X516" i="3"/>
  <c r="X517" i="3"/>
  <c r="X518" i="3"/>
  <c r="X519" i="3"/>
  <c r="X520" i="3"/>
  <c r="X521" i="3"/>
  <c r="X522" i="3"/>
  <c r="X523" i="3"/>
  <c r="X524" i="3"/>
  <c r="X525" i="3"/>
  <c r="X526" i="3"/>
  <c r="X527" i="3"/>
  <c r="X528" i="3"/>
  <c r="X529" i="3"/>
  <c r="X530" i="3"/>
  <c r="X531" i="3"/>
  <c r="X532" i="3"/>
  <c r="X533" i="3"/>
  <c r="X534" i="3"/>
  <c r="X535" i="3"/>
  <c r="X536" i="3"/>
  <c r="X537" i="3"/>
  <c r="X538" i="3"/>
  <c r="X539" i="3"/>
  <c r="X540" i="3"/>
  <c r="X541" i="3"/>
  <c r="X542" i="3"/>
  <c r="X543" i="3"/>
  <c r="X544" i="3"/>
  <c r="X545" i="3"/>
  <c r="X546" i="3"/>
  <c r="X547" i="3"/>
  <c r="X548" i="3"/>
  <c r="X549" i="3"/>
  <c r="X550" i="3"/>
  <c r="X551" i="3"/>
  <c r="X552" i="3"/>
  <c r="X553" i="3"/>
  <c r="X554" i="3"/>
  <c r="X555" i="3"/>
  <c r="X556" i="3"/>
  <c r="X557" i="3"/>
  <c r="X558" i="3"/>
  <c r="X559" i="3"/>
  <c r="X560" i="3"/>
  <c r="X561" i="3"/>
  <c r="X562" i="3"/>
  <c r="X563" i="3"/>
  <c r="X564" i="3"/>
  <c r="X565" i="3"/>
  <c r="X566" i="3"/>
  <c r="X567" i="3"/>
  <c r="X568" i="3"/>
  <c r="X569" i="3"/>
  <c r="X570" i="3"/>
  <c r="X571" i="3"/>
  <c r="X572" i="3"/>
  <c r="X573" i="3"/>
  <c r="X574" i="3"/>
  <c r="X575" i="3"/>
  <c r="X576" i="3"/>
  <c r="X577" i="3"/>
  <c r="X578" i="3"/>
  <c r="X579" i="3"/>
  <c r="X580" i="3"/>
  <c r="X581" i="3"/>
  <c r="X582" i="3"/>
  <c r="X583" i="3"/>
  <c r="X584" i="3"/>
  <c r="X585" i="3"/>
  <c r="X586" i="3"/>
  <c r="X587" i="3"/>
  <c r="X588" i="3"/>
  <c r="X589" i="3"/>
  <c r="X590" i="3"/>
  <c r="X591" i="3"/>
  <c r="X592" i="3"/>
  <c r="X593" i="3"/>
  <c r="X594" i="3"/>
  <c r="X595" i="3"/>
  <c r="X596" i="3"/>
  <c r="X597" i="3"/>
  <c r="X598" i="3"/>
  <c r="X599" i="3"/>
  <c r="X600" i="3"/>
  <c r="X601" i="3"/>
  <c r="X602" i="3"/>
  <c r="X603" i="3"/>
  <c r="X604" i="3"/>
  <c r="X605" i="3"/>
  <c r="X606" i="3"/>
  <c r="X607" i="3"/>
  <c r="X608" i="3"/>
  <c r="X609" i="3"/>
  <c r="X610" i="3"/>
  <c r="X611" i="3"/>
  <c r="X612" i="3"/>
  <c r="X61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5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A71" i="2" l="1"/>
  <c r="A72" i="2"/>
  <c r="A73" i="2"/>
  <c r="A104" i="2"/>
  <c r="A105" i="2"/>
  <c r="A9" i="2" l="1"/>
  <c r="C9" i="2" s="1"/>
  <c r="A10" i="2"/>
  <c r="C10" i="2" s="1"/>
  <c r="A11" i="2"/>
  <c r="C11" i="2" s="1"/>
  <c r="A12" i="2"/>
  <c r="C12" i="2" s="1"/>
  <c r="A13" i="2"/>
  <c r="C13" i="2" s="1"/>
  <c r="C44" i="2" s="1"/>
  <c r="A8" i="2"/>
  <c r="A46" i="2"/>
  <c r="C46" i="2" s="1"/>
  <c r="A47" i="2"/>
  <c r="C47" i="2" s="1"/>
  <c r="A48" i="2"/>
  <c r="C48" i="2" s="1"/>
  <c r="A49" i="2"/>
  <c r="C49" i="2" s="1"/>
  <c r="A45" i="2"/>
  <c r="C45" i="2" s="1"/>
  <c r="A55" i="2"/>
  <c r="A56" i="2"/>
  <c r="A57" i="2"/>
  <c r="A58" i="2"/>
  <c r="A59" i="2"/>
  <c r="A54" i="2"/>
  <c r="A101" i="2"/>
  <c r="A102" i="2"/>
  <c r="A103" i="2"/>
  <c r="A98" i="2"/>
  <c r="A99" i="2"/>
  <c r="A100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83" i="2"/>
  <c r="A20" i="2"/>
  <c r="A21" i="2"/>
  <c r="A22" i="2"/>
  <c r="A23" i="2"/>
  <c r="A24" i="2"/>
  <c r="A25" i="2"/>
  <c r="A26" i="2"/>
  <c r="A19" i="2"/>
  <c r="C8" i="2"/>
  <c r="X26" i="3"/>
  <c r="E4" i="5"/>
  <c r="C7" i="2"/>
  <c r="C17" i="2" s="1"/>
  <c r="C29" i="2" l="1"/>
  <c r="C105" i="2"/>
  <c r="C104" i="2"/>
  <c r="C83" i="2"/>
  <c r="C97" i="2"/>
  <c r="C89" i="2"/>
  <c r="C96" i="2"/>
  <c r="C88" i="2"/>
  <c r="C103" i="2"/>
  <c r="C19" i="2"/>
  <c r="C101" i="2"/>
  <c r="C93" i="2"/>
  <c r="C90" i="2"/>
  <c r="C99" i="2"/>
  <c r="C91" i="2"/>
  <c r="C100" i="2"/>
  <c r="C85" i="2"/>
  <c r="D4" i="5"/>
  <c r="C76" i="2"/>
  <c r="C56" i="2"/>
  <c r="C95" i="2"/>
  <c r="C87" i="2"/>
  <c r="C102" i="2"/>
  <c r="C98" i="2"/>
  <c r="C94" i="2"/>
  <c r="C86" i="2"/>
  <c r="C54" i="2"/>
  <c r="C92" i="2"/>
  <c r="C84" i="2"/>
  <c r="C26" i="2"/>
  <c r="C25" i="2"/>
  <c r="C24" i="2"/>
  <c r="C23" i="2"/>
  <c r="C22" i="2"/>
  <c r="C20" i="2"/>
  <c r="C21" i="2"/>
  <c r="C42" i="2"/>
  <c r="B53" i="5"/>
  <c r="C70" i="2"/>
  <c r="C71" i="2"/>
  <c r="C73" i="2"/>
  <c r="C72" i="2"/>
  <c r="C58" i="2"/>
  <c r="C41" i="2"/>
  <c r="C39" i="2"/>
  <c r="C40" i="2"/>
  <c r="C55" i="2"/>
  <c r="C59" i="2"/>
  <c r="C77" i="2"/>
  <c r="C57" i="2"/>
  <c r="C78" i="2"/>
  <c r="O4" i="4" l="1"/>
  <c r="O5" i="4" s="1"/>
  <c r="O6" i="4" s="1"/>
  <c r="C64" i="2" l="1"/>
  <c r="I56" i="5" s="1"/>
  <c r="C53" i="5"/>
  <c r="B2" i="5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O7" i="4"/>
  <c r="O8" i="4" s="1"/>
  <c r="O9" i="4" s="1"/>
  <c r="O10" i="4" s="1"/>
  <c r="O11" i="4" s="1"/>
  <c r="O12" i="4" s="1"/>
  <c r="O13" i="4" s="1"/>
  <c r="O14" i="4" s="1"/>
  <c r="O15" i="4" s="1"/>
  <c r="O16" i="4" s="1"/>
  <c r="O17" i="4" s="1"/>
  <c r="G1" i="2"/>
  <c r="X5" i="3" s="1"/>
  <c r="C62" i="2" s="1"/>
  <c r="G5" i="3" l="1"/>
  <c r="H5" i="3" s="1"/>
  <c r="G6" i="3"/>
  <c r="H6" i="3" s="1"/>
  <c r="G7" i="3"/>
  <c r="H7" i="3" s="1"/>
  <c r="O18" i="4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29" i="4" s="1"/>
  <c r="O30" i="4" s="1"/>
  <c r="O31" i="4" s="1"/>
  <c r="E53" i="5"/>
  <c r="G4" i="5"/>
  <c r="C30" i="2"/>
  <c r="C36" i="2" l="1"/>
  <c r="C35" i="2"/>
  <c r="C34" i="2"/>
  <c r="C33" i="2"/>
  <c r="I5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tc={08B38083-D5C9-4DFD-9588-E6C8EA48ED4A}</author>
    <author>tc={A50579A0-8DD5-4D0F-ABB6-91F2800D52E2}</author>
  </authors>
  <commentList>
    <comment ref="I5" authorId="0" shapeId="0" xr:uid="{00000000-0006-0000-0400-000001000000}">
      <text>
        <r>
          <rPr>
            <sz val="11"/>
            <color theme="1"/>
            <rFont val="Century Gothic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Le jeune bénéfice déjà de soutien scolaire, d'un psychologue, etc.</t>
        </r>
      </text>
    </comment>
    <comment ref="I6" authorId="1" shapeId="0" xr:uid="{00000000-0006-0000-0400-000002000000}">
      <text>
        <r>
          <rPr>
            <sz val="11"/>
            <color theme="1"/>
            <rFont val="Century Gothic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(santé, problématiques judiciaires, problématique de planning chargé, handicap…)</t>
        </r>
      </text>
    </comment>
  </commentList>
</comments>
</file>

<file path=xl/sharedStrings.xml><?xml version="1.0" encoding="utf-8"?>
<sst xmlns="http://schemas.openxmlformats.org/spreadsheetml/2006/main" count="294" uniqueCount="182">
  <si>
    <t>Département :</t>
  </si>
  <si>
    <t>Période :</t>
  </si>
  <si>
    <t>Prénom du bénéficiaire</t>
  </si>
  <si>
    <t>Association de mentorat</t>
  </si>
  <si>
    <t>Part de femmes mentorées</t>
  </si>
  <si>
    <t>Part d'hommes mentorés</t>
  </si>
  <si>
    <t>Nombre de mentorats arrêtés  :</t>
  </si>
  <si>
    <t>Date de fin du mentorat</t>
  </si>
  <si>
    <t>Part des 7 - 11 ans</t>
  </si>
  <si>
    <t>Part des 16 - 21 ans</t>
  </si>
  <si>
    <t>Date de naissance</t>
  </si>
  <si>
    <t>2022</t>
  </si>
  <si>
    <t>Sexe</t>
  </si>
  <si>
    <t>Homme</t>
  </si>
  <si>
    <t>Femme</t>
  </si>
  <si>
    <t>OUI</t>
  </si>
  <si>
    <t>NON</t>
  </si>
  <si>
    <t>Age</t>
  </si>
  <si>
    <t>Part des 22+</t>
  </si>
  <si>
    <t>Groupe d'âge</t>
  </si>
  <si>
    <t>Part des 12 - 15 ans</t>
  </si>
  <si>
    <t>Groupe</t>
  </si>
  <si>
    <t>Mentorat</t>
  </si>
  <si>
    <t>Date d'initiation
du mentorat</t>
  </si>
  <si>
    <t>Part des jeunes mentorés par association :</t>
  </si>
  <si>
    <t xml:space="preserve"> semaines de mentorat en moyenne</t>
  </si>
  <si>
    <t>Nombre de mentorats reconduits (par rapport à N-1)</t>
  </si>
  <si>
    <t>Format de rencontre</t>
  </si>
  <si>
    <t>Digital</t>
  </si>
  <si>
    <t>Présentiel</t>
  </si>
  <si>
    <t>Mixte</t>
  </si>
  <si>
    <t>Format</t>
  </si>
  <si>
    <t>Formats des mentorats déployés :</t>
  </si>
  <si>
    <t>Statut du mentorat</t>
  </si>
  <si>
    <t>Prise de contact à faire</t>
  </si>
  <si>
    <t>En attente de documents (autorisation parentale / besoins du jeune / disponibilité du jeune)</t>
  </si>
  <si>
    <t>En attente de mentor</t>
  </si>
  <si>
    <t>Mentorat en cours</t>
  </si>
  <si>
    <t>Mentorat non initié</t>
  </si>
  <si>
    <t>Raisons de non initiation des mentorats</t>
  </si>
  <si>
    <t>Prise de contact impossible</t>
  </si>
  <si>
    <t xml:space="preserve">Refus du jeune		</t>
  </si>
  <si>
    <t>Situation personnelle du jeune non adaptée</t>
  </si>
  <si>
    <t>Mentorat arrêté</t>
  </si>
  <si>
    <t xml:space="preserve">Mentorat arrêté
Raisons </t>
  </si>
  <si>
    <t>Raisons d'arrêt du mentorat</t>
  </si>
  <si>
    <t>Incompatibilité mentor / jeune</t>
  </si>
  <si>
    <t>Démotivation du jeune (notamment en fin d’année scolaire)</t>
  </si>
  <si>
    <t>Situation personnelle du jeune non adaptée (santé, problématiques judiciaires, planning, handicap, jeune décroché…)</t>
  </si>
  <si>
    <t>Evolution de la situation du jeune (déménagement, retour en famille ; sortie de l’ASE, en emploi, CAP en alternance)</t>
  </si>
  <si>
    <t>Besoin résolu (orientation trouvée, stage trouvé, augmentation des notes,…)</t>
  </si>
  <si>
    <t>Jeune suffisamment accompagné</t>
  </si>
  <si>
    <t xml:space="preserve">Mentorat non initié
Raisons </t>
  </si>
  <si>
    <t>Thématique principale du mentorat</t>
  </si>
  <si>
    <t>Soutien scolaire</t>
  </si>
  <si>
    <t>Orientation scolaire</t>
  </si>
  <si>
    <t>Orientation professionnelle</t>
  </si>
  <si>
    <t>Socio-affectif</t>
  </si>
  <si>
    <t>Niveau scolaire</t>
  </si>
  <si>
    <t>CM1</t>
  </si>
  <si>
    <t>CM2</t>
  </si>
  <si>
    <t>Sixième</t>
  </si>
  <si>
    <t>Cinquième</t>
  </si>
  <si>
    <t>Quatrième</t>
  </si>
  <si>
    <t>Troisième</t>
  </si>
  <si>
    <t>Seconde</t>
  </si>
  <si>
    <t>Première</t>
  </si>
  <si>
    <t>Terminale</t>
  </si>
  <si>
    <t>Post-bac</t>
  </si>
  <si>
    <t>1. Statut des mentorats</t>
  </si>
  <si>
    <t>Statut des mentorats :</t>
  </si>
  <si>
    <t>Primaire</t>
  </si>
  <si>
    <t>Collège</t>
  </si>
  <si>
    <t>Lycée</t>
  </si>
  <si>
    <t>Niveau scolaire (2)</t>
  </si>
  <si>
    <t>Nombre total de mentorats :</t>
  </si>
  <si>
    <t>reconduits par rapport l'année précédente</t>
  </si>
  <si>
    <t>2. Suivi des mentorats suivant les caractéristiques des jeunes</t>
  </si>
  <si>
    <t>4. Durée et fréquence des mentorats</t>
  </si>
  <si>
    <t xml:space="preserve">5. Types de mentorat déployés </t>
  </si>
  <si>
    <t>3 types d'onglet sont inclus dans le classeur :</t>
  </si>
  <si>
    <t>Aucune information n'est à mettre à jour par les Conseils Départementaux dans ces onglets</t>
  </si>
  <si>
    <t>Tous les calculs s'y font automatiquement</t>
  </si>
  <si>
    <t>L'onglet "Tableau de Bord" présente les résultats de manière visuelle</t>
  </si>
  <si>
    <t>L'onglet "Synthèse des résultats" alimente le tableau de bord</t>
  </si>
  <si>
    <t>Les colonnes en jaune se mettent à jour automatiquement à partir de formules pré-remplies</t>
  </si>
  <si>
    <t>Les informations sont à compléter au fur et à mesure en fonction de l'état du mentorat (non initié ; en attente ; en cours ; arrêté)</t>
  </si>
  <si>
    <t>Les paramètres alimentent les onglets de saisie des données et de résultats</t>
  </si>
  <si>
    <r>
      <rPr>
        <b/>
        <sz val="11"/>
        <color theme="0"/>
        <rFont val="Century Gothic"/>
        <family val="2"/>
        <scheme val="minor"/>
      </rPr>
      <t>Durée moyenne des mentorats</t>
    </r>
    <r>
      <rPr>
        <sz val="11"/>
        <color theme="0"/>
        <rFont val="Century Gothic"/>
        <family val="2"/>
        <scheme val="minor"/>
      </rPr>
      <t xml:space="preserve">
(# semaines)</t>
    </r>
  </si>
  <si>
    <t>Nom du bénéficiaire</t>
  </si>
  <si>
    <t xml:space="preserve">Nombre de mentorats par dispositif de placement ASE </t>
  </si>
  <si>
    <t xml:space="preserve">3. Suivi des mentorats par association </t>
  </si>
  <si>
    <t>Ventilation par sexe :</t>
  </si>
  <si>
    <r>
      <t>Part des jeunes mentorés par âge :</t>
    </r>
    <r>
      <rPr>
        <b/>
        <sz val="14"/>
        <color rgb="FF00B050"/>
        <rFont val="Century Gothic"/>
        <family val="2"/>
        <scheme val="minor"/>
      </rPr>
      <t xml:space="preserve"> </t>
    </r>
  </si>
  <si>
    <r>
      <t>Part des jeunes mentorés par niveau scolaire</t>
    </r>
    <r>
      <rPr>
        <b/>
        <sz val="14"/>
        <color rgb="FF00B050"/>
        <rFont val="Century Gothic"/>
        <family val="2"/>
        <scheme val="minor"/>
      </rPr>
      <t xml:space="preserve"> </t>
    </r>
  </si>
  <si>
    <t>XX</t>
  </si>
  <si>
    <t>[Zone de texte libre]</t>
  </si>
  <si>
    <r>
      <rPr>
        <b/>
        <sz val="11"/>
        <color theme="0"/>
        <rFont val="Century Gothic"/>
        <family val="2"/>
        <scheme val="minor"/>
      </rPr>
      <t>Mentorat en N-1</t>
    </r>
    <r>
      <rPr>
        <sz val="11"/>
        <color theme="0"/>
        <rFont val="Century Gothic"/>
        <family val="2"/>
        <scheme val="minor"/>
      </rPr>
      <t xml:space="preserve">
</t>
    </r>
  </si>
  <si>
    <t>[Liste déroulante fixe]</t>
  </si>
  <si>
    <t>[A remplir au format jj/mm/aaaa]</t>
  </si>
  <si>
    <t>6. Suivi des mentorats suivant les lieux de rattachement des jeunes</t>
  </si>
  <si>
    <t xml:space="preserve">Mentorat en N-1
</t>
  </si>
  <si>
    <t>[liste fixe, à ne pas modifier]</t>
  </si>
  <si>
    <t xml:space="preserve">Type de placement
</t>
  </si>
  <si>
    <t>[Liste à modifier par les CD]</t>
  </si>
  <si>
    <t>Part de mentorats par lieu de rattachement des jeunes :</t>
  </si>
  <si>
    <t>Les colonnes grisées sont à compléter, sur le format précisé dans la ligne 2 du tableau</t>
  </si>
  <si>
    <t>Certaines informations sont à compléter/modifier par les Conseils Départementaux, selon la mention en ligne 2 de l'onglet "données"</t>
  </si>
  <si>
    <t>[Liste à modifier par les CD dans l'onglet "Paramètres figés"]</t>
  </si>
  <si>
    <t>[Ne pas modifier - calcul automatique]</t>
  </si>
  <si>
    <t>[Liste déroulante]</t>
  </si>
  <si>
    <t xml:space="preserve">Territoires
</t>
  </si>
  <si>
    <t>Date de collecte du B2</t>
  </si>
  <si>
    <t>Nom Prénom du mentor</t>
  </si>
  <si>
    <t>Manque d'engagement du mentor</t>
  </si>
  <si>
    <t>Type de binôme</t>
  </si>
  <si>
    <t>[liste à modifier par les CD]</t>
  </si>
  <si>
    <t>L'onglet "Données" est le principal onglet à compléter par les associations</t>
  </si>
  <si>
    <t>Scolarité spécifiques</t>
  </si>
  <si>
    <t>Autre</t>
  </si>
  <si>
    <t>O</t>
  </si>
  <si>
    <t>M</t>
  </si>
  <si>
    <t/>
  </si>
  <si>
    <t>Date de mise en relation</t>
  </si>
  <si>
    <t>Petite section</t>
  </si>
  <si>
    <t>Moyenne section</t>
  </si>
  <si>
    <t>Grande section</t>
  </si>
  <si>
    <t>CP</t>
  </si>
  <si>
    <t>CE1</t>
  </si>
  <si>
    <t>CE2</t>
  </si>
  <si>
    <t>Maternelle</t>
  </si>
  <si>
    <t>Année scolaire</t>
  </si>
  <si>
    <t>2023-2024</t>
  </si>
  <si>
    <t>2024-2025</t>
  </si>
  <si>
    <t>2025-2026</t>
  </si>
  <si>
    <t>[à modifier si pertinent]</t>
  </si>
  <si>
    <t>Association 1</t>
  </si>
  <si>
    <t>Association 2</t>
  </si>
  <si>
    <t>Association 3</t>
  </si>
  <si>
    <t>Association 4</t>
  </si>
  <si>
    <t>Territoire 1</t>
  </si>
  <si>
    <t>Territoire 2</t>
  </si>
  <si>
    <t>Territoire 3</t>
  </si>
  <si>
    <t>Territoire 4</t>
  </si>
  <si>
    <t>Territoire 5</t>
  </si>
  <si>
    <t>Territoire 6</t>
  </si>
  <si>
    <t>Territoire 7</t>
  </si>
  <si>
    <t>Territoire 8</t>
  </si>
  <si>
    <t>Distanciel</t>
  </si>
  <si>
    <t xml:space="preserve">Type de placement </t>
  </si>
  <si>
    <t>x</t>
  </si>
  <si>
    <t>MECS</t>
  </si>
  <si>
    <t>Famille d'accueil</t>
  </si>
  <si>
    <t>Milieu ouvert</t>
  </si>
  <si>
    <t>Structure Besoin Spécifique</t>
  </si>
  <si>
    <t>Structure DIFFUS</t>
  </si>
  <si>
    <t>Semi-autonomie</t>
  </si>
  <si>
    <t>Autres (p.ex., Jeune Majeur…)</t>
  </si>
  <si>
    <t>Non connu</t>
  </si>
  <si>
    <t>Autres</t>
  </si>
  <si>
    <t>Territoire 9</t>
  </si>
  <si>
    <t>Territoire 10</t>
  </si>
  <si>
    <t>Territoire 11</t>
  </si>
  <si>
    <t>Territoire 12</t>
  </si>
  <si>
    <t>Territoire 13</t>
  </si>
  <si>
    <t>Territoire 14</t>
  </si>
  <si>
    <t>Territoire 15</t>
  </si>
  <si>
    <t>Territoire 16</t>
  </si>
  <si>
    <t>Territoire 17</t>
  </si>
  <si>
    <t>Territoire 18</t>
  </si>
  <si>
    <t>Objectifs des binômes déployés :</t>
  </si>
  <si>
    <t>Les Conseils Départementaux devront mettre à jour l'onglet "Paramètres à mettre à jour" avec (i) le nom des associations conventionnées et (ii) le nom des territoires qui les composent</t>
  </si>
  <si>
    <t xml:space="preserve">Pour toute question, contacter le Collectif Mentorat : </t>
  </si>
  <si>
    <t>mentorat.ase@collectifmentorat.fr</t>
  </si>
  <si>
    <t xml:space="preserve">Etablissement de rattachement / Nom de l'Ass. Fam.
</t>
  </si>
  <si>
    <t>Territoire / arrondissement du lieu d'accueil ou du service</t>
  </si>
  <si>
    <t>Durée moyenne des mentorats (semaines) :</t>
  </si>
  <si>
    <t>Evolution de la situation du mentor</t>
  </si>
  <si>
    <t>Absence de mentor compatible avec le besoin</t>
  </si>
  <si>
    <t>Documents en attente</t>
  </si>
  <si>
    <t>Type
de binôme</t>
  </si>
  <si>
    <t>Parrainage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</si>
</sst>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1"/>
      <color theme="4"/>
      <name val="Century Gothic"/>
      <family val="2"/>
      <scheme val="minor"/>
    </font>
    <font>
      <b/>
      <sz val="16"/>
      <color theme="5"/>
      <name val="Century Gothic"/>
      <family val="2"/>
      <scheme val="minor"/>
    </font>
    <font>
      <b/>
      <sz val="12"/>
      <color theme="4"/>
      <name val="Century Gothic"/>
      <family val="2"/>
      <scheme val="minor"/>
    </font>
    <font>
      <b/>
      <u/>
      <sz val="11"/>
      <color theme="4"/>
      <name val="Century Gothic"/>
      <family val="2"/>
      <scheme val="minor"/>
    </font>
    <font>
      <b/>
      <sz val="14"/>
      <color theme="0"/>
      <name val="Century Gothic"/>
      <family val="2"/>
      <scheme val="minor"/>
    </font>
    <font>
      <sz val="14"/>
      <color theme="0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i/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i/>
      <sz val="14"/>
      <color theme="1"/>
      <name val="Century Gothic"/>
      <family val="2"/>
      <scheme val="minor"/>
    </font>
    <font>
      <b/>
      <sz val="14"/>
      <color rgb="FF141313"/>
      <name val="Century Gothic"/>
      <family val="2"/>
      <scheme val="minor"/>
    </font>
    <font>
      <i/>
      <sz val="14"/>
      <color rgb="FF141313"/>
      <name val="Century Gothic"/>
      <family val="2"/>
      <scheme val="minor"/>
    </font>
    <font>
      <sz val="14"/>
      <color rgb="FF141313"/>
      <name val="Century Gothic"/>
      <family val="2"/>
      <scheme val="minor"/>
    </font>
    <font>
      <b/>
      <sz val="14"/>
      <color rgb="FF00B050"/>
      <name val="Century Gothic"/>
      <family val="2"/>
      <scheme val="minor"/>
    </font>
    <font>
      <i/>
      <sz val="14"/>
      <color theme="1" tint="9.9978637043366805E-2"/>
      <name val="Century Gothic"/>
      <family val="2"/>
      <scheme val="minor"/>
    </font>
    <font>
      <sz val="14"/>
      <color theme="1" tint="9.9978637043366805E-2"/>
      <name val="Century Gothic"/>
      <family val="2"/>
      <scheme val="minor"/>
    </font>
    <font>
      <i/>
      <sz val="8"/>
      <color theme="0"/>
      <name val="Century Gothic"/>
      <family val="2"/>
      <scheme val="minor"/>
    </font>
    <font>
      <sz val="8"/>
      <name val="Century Gothic"/>
      <family val="2"/>
      <scheme val="minor"/>
    </font>
    <font>
      <i/>
      <sz val="9"/>
      <color theme="0"/>
      <name val="Century Gothic"/>
      <family val="2"/>
      <scheme val="minor"/>
    </font>
    <font>
      <i/>
      <sz val="9"/>
      <color theme="1"/>
      <name val="Century Gothic"/>
      <family val="2"/>
      <scheme val="minor"/>
    </font>
    <font>
      <i/>
      <sz val="8"/>
      <color theme="1"/>
      <name val="Century Gothic"/>
      <family val="2"/>
      <scheme val="minor"/>
    </font>
    <font>
      <i/>
      <sz val="8"/>
      <color theme="6" tint="0.79998168889431442"/>
      <name val="Century Gothic"/>
      <family val="2"/>
      <scheme val="minor"/>
    </font>
    <font>
      <i/>
      <sz val="9"/>
      <color theme="6" tint="0.79998168889431442"/>
      <name val="Century Gothic"/>
      <family val="2"/>
      <scheme val="minor"/>
    </font>
    <font>
      <sz val="11"/>
      <color rgb="FF141313"/>
      <name val="Century Gothic"/>
      <family val="2"/>
      <scheme val="minor"/>
    </font>
    <font>
      <u/>
      <sz val="11"/>
      <color theme="10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5" fillId="0" borderId="3" xfId="0" applyFont="1" applyBorder="1"/>
    <xf numFmtId="0" fontId="7" fillId="0" borderId="0" xfId="0" applyFont="1"/>
    <xf numFmtId="14" fontId="8" fillId="0" borderId="0" xfId="0" applyNumberFormat="1" applyFont="1"/>
    <xf numFmtId="1" fontId="7" fillId="0" borderId="0" xfId="0" applyNumberFormat="1" applyFont="1"/>
    <xf numFmtId="14" fontId="1" fillId="4" borderId="0" xfId="0" applyNumberFormat="1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9" fillId="0" borderId="0" xfId="0" applyFont="1"/>
    <xf numFmtId="0" fontId="0" fillId="8" borderId="1" xfId="0" applyFill="1" applyBorder="1" applyAlignment="1" applyProtection="1">
      <alignment horizontal="left"/>
      <protection locked="0"/>
    </xf>
    <xf numFmtId="14" fontId="0" fillId="8" borderId="1" xfId="0" applyNumberFormat="1" applyFill="1" applyBorder="1" applyAlignment="1" applyProtection="1">
      <alignment horizontal="left"/>
      <protection locked="0"/>
    </xf>
    <xf numFmtId="3" fontId="0" fillId="7" borderId="1" xfId="0" applyNumberFormat="1" applyFill="1" applyBorder="1" applyAlignment="1">
      <alignment horizontal="left"/>
    </xf>
    <xf numFmtId="3" fontId="0" fillId="8" borderId="1" xfId="0" applyNumberFormat="1" applyFill="1" applyBorder="1" applyAlignment="1" applyProtection="1">
      <alignment horizontal="left"/>
      <protection locked="0"/>
    </xf>
    <xf numFmtId="0" fontId="0" fillId="7" borderId="1" xfId="0" applyFill="1" applyBorder="1" applyAlignment="1">
      <alignment horizontal="left"/>
    </xf>
    <xf numFmtId="0" fontId="0" fillId="5" borderId="1" xfId="0" applyFill="1" applyBorder="1" applyAlignment="1" applyProtection="1">
      <alignment horizontal="left"/>
      <protection locked="0"/>
    </xf>
    <xf numFmtId="14" fontId="0" fillId="5" borderId="1" xfId="0" applyNumberForma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quotePrefix="1" applyFont="1" applyFill="1" applyAlignment="1">
      <alignment vertical="center"/>
    </xf>
    <xf numFmtId="0" fontId="12" fillId="0" borderId="0" xfId="0" applyFont="1" applyAlignment="1">
      <alignment vertical="center"/>
    </xf>
    <xf numFmtId="14" fontId="13" fillId="0" borderId="0" xfId="0" applyNumberFormat="1" applyFont="1" applyAlignment="1">
      <alignment vertical="center"/>
    </xf>
    <xf numFmtId="0" fontId="14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 indent="1"/>
    </xf>
    <xf numFmtId="0" fontId="16" fillId="0" borderId="0" xfId="0" applyFont="1" applyAlignment="1">
      <alignment horizontal="justify" vertical="center" readingOrder="1"/>
    </xf>
    <xf numFmtId="0" fontId="17" fillId="0" borderId="0" xfId="0" applyFont="1" applyAlignment="1">
      <alignment horizontal="left" vertical="center" indent="1" readingOrder="1"/>
    </xf>
    <xf numFmtId="9" fontId="15" fillId="0" borderId="0" xfId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9" fontId="12" fillId="0" borderId="0" xfId="1" applyFont="1" applyAlignment="1">
      <alignment vertical="center"/>
    </xf>
    <xf numFmtId="0" fontId="16" fillId="0" borderId="0" xfId="0" applyFont="1" applyAlignment="1">
      <alignment horizontal="left" vertical="center" readingOrder="1"/>
    </xf>
    <xf numFmtId="1" fontId="12" fillId="0" borderId="0" xfId="1" applyNumberFormat="1" applyFont="1" applyAlignment="1">
      <alignment vertical="center"/>
    </xf>
    <xf numFmtId="0" fontId="18" fillId="0" borderId="0" xfId="0" applyFont="1" applyAlignment="1">
      <alignment horizontal="justify" vertical="center" readingOrder="1"/>
    </xf>
    <xf numFmtId="1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0" fontId="14" fillId="9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20" fillId="6" borderId="0" xfId="0" applyFont="1" applyFill="1" applyAlignment="1">
      <alignment horizontal="left" vertical="center" indent="1"/>
    </xf>
    <xf numFmtId="0" fontId="21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0" fontId="14" fillId="6" borderId="0" xfId="0" applyFont="1" applyFill="1" applyAlignment="1">
      <alignment vertical="center"/>
    </xf>
    <xf numFmtId="0" fontId="15" fillId="6" borderId="0" xfId="0" applyFont="1" applyFill="1" applyAlignment="1">
      <alignment horizontal="left" vertical="center" indent="1"/>
    </xf>
    <xf numFmtId="0" fontId="19" fillId="6" borderId="0" xfId="0" applyFont="1" applyFill="1" applyAlignment="1">
      <alignment vertical="center"/>
    </xf>
    <xf numFmtId="16" fontId="19" fillId="6" borderId="0" xfId="0" applyNumberFormat="1" applyFont="1" applyFill="1" applyAlignment="1">
      <alignment vertical="center"/>
    </xf>
    <xf numFmtId="0" fontId="3" fillId="6" borderId="0" xfId="0" applyFont="1" applyFill="1" applyAlignment="1">
      <alignment vertical="center"/>
    </xf>
    <xf numFmtId="9" fontId="12" fillId="6" borderId="0" xfId="1" applyFont="1" applyFill="1" applyAlignment="1">
      <alignment vertical="center"/>
    </xf>
    <xf numFmtId="0" fontId="22" fillId="2" borderId="0" xfId="0" applyFont="1" applyFill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horizontal="left" vertical="top" wrapText="1"/>
      <protection locked="0"/>
    </xf>
    <xf numFmtId="14" fontId="24" fillId="4" borderId="0" xfId="0" applyNumberFormat="1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2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vertical="center" readingOrder="1"/>
    </xf>
    <xf numFmtId="0" fontId="5" fillId="0" borderId="0" xfId="0" applyFont="1"/>
    <xf numFmtId="0" fontId="27" fillId="2" borderId="0" xfId="0" applyFont="1" applyFill="1" applyAlignment="1" applyProtection="1">
      <alignment horizontal="left" vertical="top" wrapText="1"/>
      <protection locked="0"/>
    </xf>
    <xf numFmtId="0" fontId="28" fillId="4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left" vertical="center" readingOrder="1"/>
    </xf>
    <xf numFmtId="0" fontId="29" fillId="0" borderId="0" xfId="0" applyFont="1" applyAlignment="1">
      <alignment horizontal="left" vertical="center" wrapText="1" readingOrder="1"/>
    </xf>
    <xf numFmtId="0" fontId="29" fillId="0" borderId="0" xfId="0" applyFont="1" applyAlignment="1">
      <alignment horizontal="left" vertical="center" indent="1" readingOrder="1"/>
    </xf>
    <xf numFmtId="0" fontId="0" fillId="8" borderId="1" xfId="0" applyFill="1" applyBorder="1" applyAlignment="1" applyProtection="1">
      <alignment horizontal="left" wrapText="1"/>
      <protection locked="0"/>
    </xf>
    <xf numFmtId="14" fontId="0" fillId="8" borderId="1" xfId="0" applyNumberFormat="1" applyFill="1" applyBorder="1" applyAlignment="1" applyProtection="1">
      <alignment horizontal="left" wrapText="1"/>
      <protection locked="0"/>
    </xf>
    <xf numFmtId="3" fontId="0" fillId="7" borderId="1" xfId="0" applyNumberFormat="1" applyFill="1" applyBorder="1" applyAlignment="1">
      <alignment horizontal="left" wrapText="1"/>
    </xf>
    <xf numFmtId="3" fontId="0" fillId="8" borderId="1" xfId="0" applyNumberFormat="1" applyFill="1" applyBorder="1" applyAlignment="1" applyProtection="1">
      <alignment horizontal="left" wrapText="1"/>
      <protection locked="0"/>
    </xf>
    <xf numFmtId="0" fontId="24" fillId="4" borderId="0" xfId="0" applyFont="1" applyFill="1" applyAlignment="1">
      <alignment horizontal="center" vertical="top" wrapText="1"/>
    </xf>
    <xf numFmtId="0" fontId="24" fillId="10" borderId="0" xfId="0" applyFont="1" applyFill="1" applyAlignment="1">
      <alignment horizontal="center" vertical="center" wrapText="1"/>
    </xf>
    <xf numFmtId="0" fontId="22" fillId="2" borderId="4" xfId="0" applyFont="1" applyFill="1" applyBorder="1" applyAlignment="1" applyProtection="1">
      <alignment vertical="top" wrapText="1"/>
      <protection locked="0"/>
    </xf>
    <xf numFmtId="0" fontId="30" fillId="0" borderId="0" xfId="2"/>
    <xf numFmtId="0" fontId="0" fillId="0" borderId="0" xfId="0" applyAlignment="1" applyProtection="1">
      <alignment wrapText="1"/>
      <protection locked="0"/>
    </xf>
    <xf numFmtId="14" fontId="0" fillId="0" borderId="0" xfId="0" applyNumberFormat="1"/>
    <xf numFmtId="0" fontId="0" fillId="0" borderId="0" xfId="0" applyProtection="1">
      <protection locked="0"/>
    </xf>
    <xf numFmtId="0" fontId="29" fillId="0" borderId="0" xfId="0" applyFont="1" applyAlignment="1">
      <alignment readingOrder="1"/>
    </xf>
    <xf numFmtId="0" fontId="29" fillId="0" borderId="0" xfId="0" applyFont="1" applyAlignment="1">
      <alignment vertical="top" readingOrder="1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6" fillId="5" borderId="0" xfId="0" applyFont="1" applyFill="1" applyAlignment="1">
      <alignment horizontal="center"/>
    </xf>
    <xf numFmtId="0" fontId="22" fillId="2" borderId="4" xfId="0" applyFont="1" applyFill="1" applyBorder="1" applyAlignment="1" applyProtection="1">
      <alignment horizontal="center" vertical="top" wrapText="1"/>
      <protection locked="0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Répartition par type de mesures / placement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6957577225923688"/>
          <c:y val="0.15386121656542259"/>
          <c:w val="0.31623307086614172"/>
          <c:h val="0.5184348435343995"/>
        </c:manualLayout>
      </c:layout>
      <c:pieChart>
        <c:varyColors val="1"/>
        <c:ser>
          <c:idx val="0"/>
          <c:order val="0"/>
          <c:tx>
            <c:strRef>
              <c:f>'Synthèse des résultats'!$A$18</c:f>
              <c:strCache>
                <c:ptCount val="1"/>
                <c:pt idx="0">
                  <c:v>Nombre de mentorats par dispositif de placement ASE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BDE-4C77-8C99-5E9E3A95316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BDE-4C77-8C99-5E9E3A95316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BDE-4C77-8C99-5E9E3A95316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8B-46B2-943E-509384D7B5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8B-46B2-943E-509384D7B5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38B-46B2-943E-509384D7B5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38B-46B2-943E-509384D7B5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38B-46B2-943E-509384D7B5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résultats'!$A$19:$A$26</c:f>
              <c:strCache>
                <c:ptCount val="8"/>
                <c:pt idx="0">
                  <c:v>MECS</c:v>
                </c:pt>
                <c:pt idx="1">
                  <c:v>Famille d'accueil</c:v>
                </c:pt>
                <c:pt idx="2">
                  <c:v>Milieu ouvert</c:v>
                </c:pt>
                <c:pt idx="3">
                  <c:v>Structure Besoin Spécifique</c:v>
                </c:pt>
                <c:pt idx="4">
                  <c:v>Structure DIFFUS</c:v>
                </c:pt>
                <c:pt idx="5">
                  <c:v>Semi-autonomie</c:v>
                </c:pt>
                <c:pt idx="6">
                  <c:v>Autres (p.ex., Jeune Majeur…)</c:v>
                </c:pt>
                <c:pt idx="7">
                  <c:v>0</c:v>
                </c:pt>
              </c:strCache>
            </c:strRef>
          </c:cat>
          <c:val>
            <c:numRef>
              <c:f>'Synthèse des résultats'!$C$19:$C$26</c:f>
              <c:numCache>
                <c:formatCode>0%</c:formatCode>
                <c:ptCount val="8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DE-4C77-8C99-5E9E3A953166}"/>
            </c:ext>
          </c:extLst>
        </c:ser>
        <c:dLbls>
          <c:dLblPos val="bestFit"/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8827303760058152E-3"/>
          <c:y val="1.7825588605573185E-2"/>
          <c:w val="0.33866237445869124"/>
          <c:h val="0.98217441139442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Format des mentorats déployés :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'Synthèse des résultats'!$A$75</c:f>
              <c:strCache>
                <c:ptCount val="1"/>
                <c:pt idx="0">
                  <c:v>Formats des mentorats déployés :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07-4679-B0D5-154F206C9BED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07-4679-B0D5-154F206C9BE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607-4679-B0D5-154F206C9B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résultats'!$A$76:$A$78</c:f>
              <c:strCache>
                <c:ptCount val="3"/>
                <c:pt idx="0">
                  <c:v>Digital</c:v>
                </c:pt>
                <c:pt idx="1">
                  <c:v>Présentiel</c:v>
                </c:pt>
                <c:pt idx="2">
                  <c:v>Mixte</c:v>
                </c:pt>
              </c:strCache>
            </c:strRef>
          </c:cat>
          <c:val>
            <c:numRef>
              <c:f>'Synthèse des résultats'!$C$76:$C$78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07-4679-B0D5-154F206C9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Répartition des mentorats par territoire</a:t>
            </a:r>
            <a:r>
              <a:rPr lang="en-US" sz="900" b="1" baseline="0"/>
              <a:t> :</a:t>
            </a:r>
            <a:endParaRPr lang="en-US" sz="9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6266882034074399E-2"/>
          <c:y val="0.13768177322844707"/>
          <c:w val="0.82708633039429724"/>
          <c:h val="0.521489940475792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'Synthèse des résultats'!$A$82</c:f>
              <c:strCache>
                <c:ptCount val="1"/>
                <c:pt idx="0">
                  <c:v>Part de mentorats par lieu de rattachement des jeunes :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des résultats'!$A$83:$A$105</c:f>
              <c:strCache>
                <c:ptCount val="23"/>
                <c:pt idx="0">
                  <c:v>Territoire 1</c:v>
                </c:pt>
                <c:pt idx="1">
                  <c:v>Territoire 2</c:v>
                </c:pt>
                <c:pt idx="2">
                  <c:v>Territoire 3</c:v>
                </c:pt>
                <c:pt idx="3">
                  <c:v>Territoire 4</c:v>
                </c:pt>
                <c:pt idx="4">
                  <c:v>Territoire 5</c:v>
                </c:pt>
                <c:pt idx="5">
                  <c:v>Territoire 6</c:v>
                </c:pt>
                <c:pt idx="6">
                  <c:v>Territoire 7</c:v>
                </c:pt>
                <c:pt idx="7">
                  <c:v>Territoire 8</c:v>
                </c:pt>
                <c:pt idx="8">
                  <c:v>Territoire 9</c:v>
                </c:pt>
                <c:pt idx="9">
                  <c:v>Territoire 10</c:v>
                </c:pt>
                <c:pt idx="10">
                  <c:v>Territoire 11</c:v>
                </c:pt>
                <c:pt idx="11">
                  <c:v>Territoire 12</c:v>
                </c:pt>
                <c:pt idx="12">
                  <c:v>Territoire 13</c:v>
                </c:pt>
                <c:pt idx="13">
                  <c:v>Territoire 14</c:v>
                </c:pt>
                <c:pt idx="14">
                  <c:v>Territoire 15</c:v>
                </c:pt>
                <c:pt idx="15">
                  <c:v>Territoire 16</c:v>
                </c:pt>
                <c:pt idx="16">
                  <c:v>Territoire 17</c:v>
                </c:pt>
                <c:pt idx="17">
                  <c:v>Territoire 18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strCache>
            </c:strRef>
          </c:cat>
          <c:val>
            <c:numRef>
              <c:f>'Synthèse des résultats'!$C$83:$C$105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9A-488A-8675-0E320CC6B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0698879"/>
        <c:axId val="540700543"/>
      </c:barChart>
      <c:catAx>
        <c:axId val="5406988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0700543"/>
        <c:crosses val="autoZero"/>
        <c:auto val="1"/>
        <c:lblAlgn val="ctr"/>
        <c:lblOffset val="100"/>
        <c:noMultiLvlLbl val="0"/>
      </c:catAx>
      <c:valAx>
        <c:axId val="540700543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0698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Répartition par sexe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1988429571303589"/>
          <c:y val="0.15680336832895886"/>
          <c:w val="0.38245363079615047"/>
          <c:h val="0.63742271799358419"/>
        </c:manualLayout>
      </c:layout>
      <c:pieChart>
        <c:varyColors val="1"/>
        <c:ser>
          <c:idx val="0"/>
          <c:order val="0"/>
          <c:tx>
            <c:strRef>
              <c:f>'Synthèse des résultats'!$A$28</c:f>
              <c:strCache>
                <c:ptCount val="1"/>
                <c:pt idx="0">
                  <c:v>Ventilation par sexe :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743-4F0B-AF68-0843DD8BD2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743-4F0B-AF68-0843DD8BD2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résultats'!$A$29:$A$30</c:f>
              <c:strCache>
                <c:ptCount val="2"/>
                <c:pt idx="0">
                  <c:v>Part de femmes mentorées</c:v>
                </c:pt>
                <c:pt idx="1">
                  <c:v>Part d'hommes mentorés</c:v>
                </c:pt>
              </c:strCache>
            </c:strRef>
          </c:cat>
          <c:val>
            <c:numRef>
              <c:f>'Synthèse des résultats'!$C$29:$C$30</c:f>
              <c:numCache>
                <c:formatCode>0%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43-4F0B-AF68-0843DD8BD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Répartition par âge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595305555555558"/>
          <c:y val="0.17173775041014797"/>
          <c:w val="0.37411333333333341"/>
          <c:h val="0.53444761904761917"/>
        </c:manualLayout>
      </c:layout>
      <c:pieChart>
        <c:varyColors val="1"/>
        <c:ser>
          <c:idx val="0"/>
          <c:order val="0"/>
          <c:tx>
            <c:strRef>
              <c:f>'Synthèse des résultats'!$A$32</c:f>
              <c:strCache>
                <c:ptCount val="1"/>
                <c:pt idx="0">
                  <c:v>Part des jeunes mentorés par âge : 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56-4750-883E-BCDCA38866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56-4750-883E-BCDCA38866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C56-4750-883E-BCDCA38866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C56-4750-883E-BCDCA388666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C56-4750-883E-BCDCA38866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résultats'!$A$33:$A$36</c:f>
              <c:strCache>
                <c:ptCount val="4"/>
                <c:pt idx="0">
                  <c:v>Part des 7 - 11 ans</c:v>
                </c:pt>
                <c:pt idx="1">
                  <c:v>Part des 12 - 15 ans</c:v>
                </c:pt>
                <c:pt idx="2">
                  <c:v>Part des 16 - 21 ans</c:v>
                </c:pt>
                <c:pt idx="3">
                  <c:v>Part des 22+</c:v>
                </c:pt>
              </c:strCache>
            </c:strRef>
          </c:cat>
          <c:val>
            <c:numRef>
              <c:f>'Synthèse des résultats'!$C$33:$C$36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56-4750-883E-BCDCA3886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Part des jeunes mentorés par association :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867465243650961"/>
          <c:y val="0.1661202245552639"/>
          <c:w val="0.25984011545758795"/>
          <c:h val="0.54133347914843966"/>
        </c:manualLayout>
      </c:layout>
      <c:pieChart>
        <c:varyColors val="1"/>
        <c:ser>
          <c:idx val="0"/>
          <c:order val="0"/>
          <c:tx>
            <c:strRef>
              <c:f>'Synthèse des résultats'!$A$53</c:f>
              <c:strCache>
                <c:ptCount val="1"/>
                <c:pt idx="0">
                  <c:v>Part des jeunes mentorés par association :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EC8-47EA-8330-F2D2D04C3A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EC8-47EA-8330-F2D2D04C3A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C8-47EA-8330-F2D2D04C3A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C8-47EA-8330-F2D2D04C3A3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C8-47EA-8330-F2D2D04C3A3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EC8-47EA-8330-F2D2D04C3A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résultats'!$A$54:$A$59</c:f>
              <c:strCache>
                <c:ptCount val="6"/>
                <c:pt idx="0">
                  <c:v>Association 1</c:v>
                </c:pt>
                <c:pt idx="1">
                  <c:v>Association 2</c:v>
                </c:pt>
                <c:pt idx="2">
                  <c:v>Association 3</c:v>
                </c:pt>
                <c:pt idx="3">
                  <c:v>Association 4</c:v>
                </c:pt>
                <c:pt idx="4">
                  <c:v>0</c:v>
                </c:pt>
                <c:pt idx="5">
                  <c:v>0</c:v>
                </c:pt>
              </c:strCache>
            </c:strRef>
          </c:cat>
          <c:val>
            <c:numRef>
              <c:f>'Synthèse des résultats'!$C$54:$C$59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C8-47EA-8330-F2D2D04C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768906871199802E-2"/>
          <c:y val="0.74843503937007871"/>
          <c:w val="0.93795501976465789"/>
          <c:h val="0.22378718285214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Types de mentorat déployés  :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'Synthèse des résultats'!$A$66</c:f>
              <c:strCache>
                <c:ptCount val="1"/>
                <c:pt idx="0">
                  <c:v>5. Types de mentorat déployés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53-447A-B59A-A34B2E634311}"/>
              </c:ext>
            </c:extLst>
          </c:dPt>
          <c:val>
            <c:numRef>
              <c:f>'Synthèse des résultats'!#REF!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'Synthèse des résultats'!#REF!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E053-447A-B59A-A34B2E634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Raisons</a:t>
            </a:r>
            <a:r>
              <a:rPr lang="en-US" sz="900" b="1" baseline="0"/>
              <a:t> d'arrêt des mentorats initiés</a:t>
            </a:r>
            <a:endParaRPr lang="en-US" sz="9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56069401988011947"/>
          <c:y val="0.14016581134150144"/>
          <c:w val="0.41375843313069027"/>
          <c:h val="0.755747084539033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'Synthèse des résultats'!$A$44</c:f>
              <c:strCache>
                <c:ptCount val="1"/>
                <c:pt idx="0">
                  <c:v>Nombre de mentorats arrêtés  :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AF-4CB6-9FA2-CD8CD6C185E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AF-4CB6-9FA2-CD8CD6C185E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AF-4CB6-9FA2-CD8CD6C185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des résultats'!$A$45:$A$49</c:f>
              <c:strCache>
                <c:ptCount val="5"/>
                <c:pt idx="0">
                  <c:v>Incompatibilité mentor / jeune</c:v>
                </c:pt>
                <c:pt idx="1">
                  <c:v>Démotivation du jeune (notamment en fin d’année scolaire)</c:v>
                </c:pt>
                <c:pt idx="2">
                  <c:v>Situation personnelle du jeune non adaptée (santé, problématiques judiciaires, planning, handicap, jeune décroché…)</c:v>
                </c:pt>
                <c:pt idx="3">
                  <c:v>Evolution de la situation du jeune (déménagement, retour en famille ; sortie de l’ASE, en emploi, CAP en alternance)</c:v>
                </c:pt>
                <c:pt idx="4">
                  <c:v>Besoin résolu (orientation trouvée, stage trouvé, augmentation des notes,…)</c:v>
                </c:pt>
              </c:strCache>
            </c:strRef>
          </c:cat>
          <c:val>
            <c:numRef>
              <c:f>'Synthèse des résultats'!$C$45:$C$49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AF-4CB6-9FA2-CD8CD6C18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68020047"/>
        <c:axId val="1268017967"/>
      </c:barChart>
      <c:valAx>
        <c:axId val="1268017967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8020047"/>
        <c:crosses val="autoZero"/>
        <c:crossBetween val="between"/>
        <c:majorUnit val="1"/>
      </c:valAx>
      <c:catAx>
        <c:axId val="126802004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680179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Thématique des mentorats déployés :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'Synthèse des résultats'!$A$69</c:f>
              <c:strCache>
                <c:ptCount val="1"/>
                <c:pt idx="0">
                  <c:v>Objectifs des binômes déployés :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lumMod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07-4679-B0D5-154F206C9BE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07-4679-B0D5-154F206C9BE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607-4679-B0D5-154F206C9BE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28B-4D3C-8D5F-622E62481BE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9607-4679-B0D5-154F206C9BE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9607-4679-B0D5-154F206C9B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résultats'!$A$70:$A$73</c:f>
              <c:strCache>
                <c:ptCount val="4"/>
                <c:pt idx="0">
                  <c:v>Orientation scolaire</c:v>
                </c:pt>
                <c:pt idx="1">
                  <c:v>Orientation professionnelle</c:v>
                </c:pt>
                <c:pt idx="2">
                  <c:v>Socio-affectif</c:v>
                </c:pt>
                <c:pt idx="3">
                  <c:v>Soutien scolaire</c:v>
                </c:pt>
              </c:strCache>
            </c:strRef>
          </c:cat>
          <c:val>
            <c:numRef>
              <c:f>'Synthèse des résultats'!$C$70:$C$73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07-4679-B0D5-154F206C9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Statut des mentorats</a:t>
            </a:r>
            <a:r>
              <a:rPr lang="en-US" sz="900" b="1" baseline="0"/>
              <a:t> :</a:t>
            </a:r>
            <a:endParaRPr lang="en-US" sz="9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42058512451765873"/>
          <c:y val="0.13768188488510877"/>
          <c:w val="0.53596654863188131"/>
          <c:h val="0.700783383880431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'Synthèse des résultats'!$A$7</c:f>
              <c:strCache>
                <c:ptCount val="1"/>
                <c:pt idx="0">
                  <c:v>Statut des mentorats :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'Synthèse des résultats'!$A$8:$A$13</c:f>
              <c:strCache>
                <c:ptCount val="6"/>
                <c:pt idx="0">
                  <c:v>Prise de contact à faire</c:v>
                </c:pt>
                <c:pt idx="1">
                  <c:v>En attente de documents (autorisation parentale / besoins du jeune / disponibilité du jeune)</c:v>
                </c:pt>
                <c:pt idx="2">
                  <c:v>En attente de mentor</c:v>
                </c:pt>
                <c:pt idx="3">
                  <c:v>Mentorat en cours</c:v>
                </c:pt>
                <c:pt idx="4">
                  <c:v>Mentorat non initié</c:v>
                </c:pt>
                <c:pt idx="5">
                  <c:v>Mentorat arrêté</c:v>
                </c:pt>
              </c:strCache>
            </c:strRef>
          </c:cat>
          <c:val>
            <c:numRef>
              <c:f>'Synthèse des résultats'!$C$8:$C$13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43-4F0B-AF68-0843DD8BD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0698879"/>
        <c:axId val="540700543"/>
      </c:barChart>
      <c:valAx>
        <c:axId val="540700543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0698879"/>
        <c:crosses val="autoZero"/>
        <c:crossBetween val="between"/>
      </c:valAx>
      <c:catAx>
        <c:axId val="540698879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07005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 b="1"/>
              <a:t>Répartition par niveau scolaire :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595305555555558"/>
          <c:y val="0.17173775041014797"/>
          <c:w val="0.37411333333333341"/>
          <c:h val="0.53444761904761917"/>
        </c:manualLayout>
      </c:layout>
      <c:pieChart>
        <c:varyColors val="1"/>
        <c:ser>
          <c:idx val="0"/>
          <c:order val="0"/>
          <c:tx>
            <c:strRef>
              <c:f>'Synthèse des résultats'!$A$38</c:f>
              <c:strCache>
                <c:ptCount val="1"/>
                <c:pt idx="0">
                  <c:v>Part des jeunes mentorés par niveau scolaire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56-4750-883E-BCDCA3886664}"/>
              </c:ext>
            </c:extLst>
          </c:dPt>
          <c:dPt>
            <c:idx val="1"/>
            <c:bubble3D val="0"/>
            <c:spPr>
              <a:solidFill>
                <a:schemeClr val="accent6">
                  <a:lumMod val="1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56-4750-883E-BCDCA38866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C56-4750-883E-BCDCA38866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C56-4750-883E-BCDCA388666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C56-4750-883E-BCDCA388666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C56-4750-883E-BCDCA38866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'Synthèse des résultats'!$A$39:$A$42</c:f>
              <c:strCache>
                <c:ptCount val="4"/>
                <c:pt idx="0">
                  <c:v>Primaire</c:v>
                </c:pt>
                <c:pt idx="1">
                  <c:v>Collège</c:v>
                </c:pt>
                <c:pt idx="2">
                  <c:v>Lycée</c:v>
                </c:pt>
                <c:pt idx="3">
                  <c:v>Post-bac</c:v>
                </c:pt>
              </c:strCache>
            </c:strRef>
          </c:cat>
          <c:val>
            <c:numRef>
              <c:f>'Synthèse des résultats'!$C$39:$C$42</c:f>
              <c:numCache>
                <c:formatCode>0%</c:formatCode>
                <c:ptCount val="4"/>
                <c:pt idx="0">
                  <c:v>0</c:v>
                </c:pt>
                <c:pt idx="1">
                  <c:v>0.6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56-4750-883E-BCDCA3886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527050</xdr:colOff>
      <xdr:row>8</xdr:row>
      <xdr:rowOff>57151</xdr:rowOff>
    </xdr:from>
    <xdr:to>
      <xdr:col>1</xdr:col>
      <xdr:colOff>742051</xdr:colOff>
      <xdr:row>13</xdr:row>
      <xdr:rowOff>63501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15EE95D-3772-42FC-B005-3A244C61A35E}"/>
            </a:ext>
          </a:extLst>
        </xdr:cNvPr>
        <xdr:cNvSpPr/>
      </xdr:nvSpPr>
      <xdr:spPr>
        <a:xfrm>
          <a:off x="527050" y="1435101"/>
          <a:ext cx="1015101" cy="8636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Onglet de saisie des données</a:t>
          </a:r>
        </a:p>
      </xdr:txBody>
    </xdr:sp>
    <xdr:clientData/>
  </xdr:twoCellAnchor>
  <xdr:twoCellAnchor>
    <xdr:from>
      <xdr:col>0</xdr:col>
      <xdr:colOff>527050</xdr:colOff>
      <xdr:row>2</xdr:row>
      <xdr:rowOff>107951</xdr:rowOff>
    </xdr:from>
    <xdr:to>
      <xdr:col>1</xdr:col>
      <xdr:colOff>742051</xdr:colOff>
      <xdr:row>7</xdr:row>
      <xdr:rowOff>114301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E60F24D-8EDD-9FC0-82AB-6D783355E2AF}"/>
            </a:ext>
          </a:extLst>
        </xdr:cNvPr>
        <xdr:cNvSpPr/>
      </xdr:nvSpPr>
      <xdr:spPr>
        <a:xfrm>
          <a:off x="527050" y="457201"/>
          <a:ext cx="1015101" cy="863600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Onglets de résultats</a:t>
          </a:r>
        </a:p>
      </xdr:txBody>
    </xdr:sp>
    <xdr:clientData/>
  </xdr:twoCellAnchor>
  <xdr:twoCellAnchor>
    <xdr:from>
      <xdr:col>0</xdr:col>
      <xdr:colOff>527050</xdr:colOff>
      <xdr:row>14</xdr:row>
      <xdr:rowOff>82551</xdr:rowOff>
    </xdr:from>
    <xdr:to>
      <xdr:col>1</xdr:col>
      <xdr:colOff>742051</xdr:colOff>
      <xdr:row>19</xdr:row>
      <xdr:rowOff>88901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21F1897C-5989-6531-D987-391285B8FF6F}"/>
            </a:ext>
          </a:extLst>
        </xdr:cNvPr>
        <xdr:cNvSpPr/>
      </xdr:nvSpPr>
      <xdr:spPr>
        <a:xfrm>
          <a:off x="527050" y="2489201"/>
          <a:ext cx="1015101" cy="863600"/>
        </a:xfrm>
        <a:prstGeom prst="rect">
          <a:avLst/>
        </a:prstGeom>
        <a:solidFill>
          <a:schemeClr val="accent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Onglet de paramètres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134938</xdr:colOff>
      <xdr:row>16</xdr:row>
      <xdr:rowOff>9071</xdr:rowOff>
    </xdr:from>
    <xdr:to>
      <xdr:col>6</xdr:col>
      <xdr:colOff>128306</xdr:colOff>
      <xdr:row>42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86C7704-648F-4B0A-BD77-825E40B60717}"/>
            </a:ext>
          </a:extLst>
        </xdr:cNvPr>
        <xdr:cNvSpPr/>
      </xdr:nvSpPr>
      <xdr:spPr>
        <a:xfrm>
          <a:off x="5958795" y="3329214"/>
          <a:ext cx="882368" cy="5451929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/>
            <a:t>Tous statuts de mentorat</a:t>
          </a:r>
          <a:r>
            <a:rPr lang="en-US" sz="1100" b="1" i="1" baseline="0"/>
            <a:t> confondus</a:t>
          </a:r>
          <a:endParaRPr lang="en-US" sz="1100" b="1" i="1"/>
        </a:p>
      </xdr:txBody>
    </xdr:sp>
    <xdr:clientData/>
  </xdr:twoCellAnchor>
  <xdr:twoCellAnchor>
    <xdr:from>
      <xdr:col>4</xdr:col>
      <xdr:colOff>134938</xdr:colOff>
      <xdr:row>52</xdr:row>
      <xdr:rowOff>0</xdr:rowOff>
    </xdr:from>
    <xdr:to>
      <xdr:col>6</xdr:col>
      <xdr:colOff>128306</xdr:colOff>
      <xdr:row>77</xdr:row>
      <xdr:rowOff>127000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17B1B20-D9B3-666E-0691-731424B4ABD1}"/>
            </a:ext>
          </a:extLst>
        </xdr:cNvPr>
        <xdr:cNvSpPr/>
      </xdr:nvSpPr>
      <xdr:spPr>
        <a:xfrm>
          <a:off x="4879295" y="9134929"/>
          <a:ext cx="909582" cy="4889500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/>
            <a:t>Mentorats initiés ou arrêtés</a:t>
          </a:r>
        </a:p>
      </xdr:txBody>
    </xdr:sp>
    <xdr:clientData/>
  </xdr:twoCellAnchor>
  <xdr:twoCellAnchor>
    <xdr:from>
      <xdr:col>4</xdr:col>
      <xdr:colOff>134938</xdr:colOff>
      <xdr:row>42</xdr:row>
      <xdr:rowOff>85047</xdr:rowOff>
    </xdr:from>
    <xdr:to>
      <xdr:col>6</xdr:col>
      <xdr:colOff>128306</xdr:colOff>
      <xdr:row>50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FC14CBA1-6E6F-5137-AE35-431B1D4D16DB}"/>
            </a:ext>
          </a:extLst>
        </xdr:cNvPr>
        <xdr:cNvSpPr/>
      </xdr:nvSpPr>
      <xdr:spPr>
        <a:xfrm>
          <a:off x="4879295" y="7559904"/>
          <a:ext cx="909582" cy="1302882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 i="1"/>
            <a:t>Mentorats arrêtés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521598</xdr:colOff>
      <xdr:row>15</xdr:row>
      <xdr:rowOff>128514</xdr:rowOff>
    </xdr:from>
    <xdr:to>
      <xdr:col>5</xdr:col>
      <xdr:colOff>470515</xdr:colOff>
      <xdr:row>31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74B42C68-D747-4101-B428-CEE5FC8DC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500429</xdr:colOff>
      <xdr:row>15</xdr:row>
      <xdr:rowOff>128514</xdr:rowOff>
    </xdr:from>
    <xdr:to>
      <xdr:col>10</xdr:col>
      <xdr:colOff>110679</xdr:colOff>
      <xdr:row>31</xdr:row>
      <xdr:rowOff>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4188764-B6E1-4E37-8097-1E25B1F83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140594</xdr:colOff>
      <xdr:row>15</xdr:row>
      <xdr:rowOff>128514</xdr:rowOff>
    </xdr:from>
    <xdr:to>
      <xdr:col>15</xdr:col>
      <xdr:colOff>26011</xdr:colOff>
      <xdr:row>31</xdr:row>
      <xdr:rowOff>1391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6B38C388-F886-485C-8DEE-9F56FB433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215641</xdr:colOff>
      <xdr:row>15</xdr:row>
      <xdr:rowOff>128514</xdr:rowOff>
    </xdr:from>
    <xdr:to>
      <xdr:col>1</xdr:col>
      <xdr:colOff>419353</xdr:colOff>
      <xdr:row>31</xdr:row>
      <xdr:rowOff>593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B4BF241-AAF5-4930-F14F-B059AEED9C51}"/>
            </a:ext>
          </a:extLst>
        </xdr:cNvPr>
        <xdr:cNvSpPr/>
      </xdr:nvSpPr>
      <xdr:spPr>
        <a:xfrm>
          <a:off x="215641" y="3521795"/>
          <a:ext cx="1017306" cy="266012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2.</a:t>
          </a:r>
          <a:br>
            <a:rPr lang="en-US" sz="1100" b="1"/>
          </a:br>
          <a:r>
            <a:rPr lang="en-US" sz="1100" b="1"/>
            <a:t>Profil des jeunes</a:t>
          </a:r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</xdr:txBody>
    </xdr:sp>
    <xdr:clientData/>
  </xdr:twoCellAnchor>
  <xdr:twoCellAnchor>
    <xdr:from>
      <xdr:col>0</xdr:col>
      <xdr:colOff>215641</xdr:colOff>
      <xdr:row>31</xdr:row>
      <xdr:rowOff>55561</xdr:rowOff>
    </xdr:from>
    <xdr:to>
      <xdr:col>1</xdr:col>
      <xdr:colOff>419353</xdr:colOff>
      <xdr:row>45</xdr:row>
      <xdr:rowOff>161032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A428797-192A-4973-3959-CEB0FA37FCC0}"/>
            </a:ext>
          </a:extLst>
        </xdr:cNvPr>
        <xdr:cNvSpPr/>
      </xdr:nvSpPr>
      <xdr:spPr>
        <a:xfrm>
          <a:off x="215641" y="6236889"/>
          <a:ext cx="1017306" cy="2466877"/>
        </a:xfrm>
        <a:prstGeom prst="rect">
          <a:avLst/>
        </a:prstGeom>
        <a:solidFill>
          <a:schemeClr val="accent3"/>
        </a:solidFill>
        <a:ln>
          <a:solidFill>
            <a:schemeClr val="accent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3.</a:t>
          </a:r>
          <a:br>
            <a:rPr lang="en-US" sz="1100" b="1"/>
          </a:br>
          <a:r>
            <a:rPr lang="en-US" sz="1100" b="1"/>
            <a:t>Contribution des associations de mentorat et types de mentorat</a:t>
          </a:r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</xdr:txBody>
    </xdr:sp>
    <xdr:clientData/>
  </xdr:twoCellAnchor>
  <xdr:twoCellAnchor>
    <xdr:from>
      <xdr:col>1</xdr:col>
      <xdr:colOff>529167</xdr:colOff>
      <xdr:row>31</xdr:row>
      <xdr:rowOff>55561</xdr:rowOff>
    </xdr:from>
    <xdr:to>
      <xdr:col>5</xdr:col>
      <xdr:colOff>478084</xdr:colOff>
      <xdr:row>45</xdr:row>
      <xdr:rowOff>161033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7081BEB6-6B91-4671-97D8-BD50960B1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504214</xdr:colOff>
      <xdr:row>31</xdr:row>
      <xdr:rowOff>55561</xdr:rowOff>
    </xdr:from>
    <xdr:to>
      <xdr:col>10</xdr:col>
      <xdr:colOff>114464</xdr:colOff>
      <xdr:row>45</xdr:row>
      <xdr:rowOff>161033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18E60D37-B3D6-4ADF-9DCC-9EE7EBB2F7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194473</xdr:colOff>
      <xdr:row>49</xdr:row>
      <xdr:rowOff>20565</xdr:rowOff>
    </xdr:from>
    <xdr:to>
      <xdr:col>7</xdr:col>
      <xdr:colOff>194190</xdr:colOff>
      <xdr:row>51</xdr:row>
      <xdr:rowOff>18396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ADD06BB3-ABFF-59CE-AE10-640F504CD518}"/>
            </a:ext>
          </a:extLst>
        </xdr:cNvPr>
        <xdr:cNvSpPr/>
      </xdr:nvSpPr>
      <xdr:spPr>
        <a:xfrm>
          <a:off x="194473" y="9237987"/>
          <a:ext cx="6845811" cy="206190"/>
        </a:xfrm>
        <a:prstGeom prst="rect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4.</a:t>
          </a:r>
          <a:r>
            <a:rPr lang="en-US" sz="1100" b="1" baseline="0"/>
            <a:t> </a:t>
          </a:r>
          <a:r>
            <a:rPr lang="en-US" sz="1100" b="1"/>
            <a:t>Nombre de mentorats arrêtés</a:t>
          </a:r>
        </a:p>
      </xdr:txBody>
    </xdr:sp>
    <xdr:clientData/>
  </xdr:twoCellAnchor>
  <xdr:twoCellAnchor>
    <xdr:from>
      <xdr:col>0</xdr:col>
      <xdr:colOff>232833</xdr:colOff>
      <xdr:row>53</xdr:row>
      <xdr:rowOff>131236</xdr:rowOff>
    </xdr:from>
    <xdr:to>
      <xdr:col>7</xdr:col>
      <xdr:colOff>95250</xdr:colOff>
      <xdr:row>69</xdr:row>
      <xdr:rowOff>165102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66AD64D6-DD62-4394-89DA-58A62457F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776556</xdr:colOff>
      <xdr:row>49</xdr:row>
      <xdr:rowOff>20565</xdr:rowOff>
    </xdr:from>
    <xdr:to>
      <xdr:col>14</xdr:col>
      <xdr:colOff>670439</xdr:colOff>
      <xdr:row>51</xdr:row>
      <xdr:rowOff>18396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7F82322C-33B3-8068-A71D-6F67FB35E80D}"/>
            </a:ext>
          </a:extLst>
        </xdr:cNvPr>
        <xdr:cNvSpPr/>
      </xdr:nvSpPr>
      <xdr:spPr>
        <a:xfrm>
          <a:off x="7622650" y="9237987"/>
          <a:ext cx="5787477" cy="206190"/>
        </a:xfrm>
        <a:prstGeom prst="rect">
          <a:avLst/>
        </a:prstGeom>
        <a:solidFill>
          <a:schemeClr val="accent4"/>
        </a:solidFill>
        <a:ln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5.</a:t>
          </a:r>
          <a:r>
            <a:rPr lang="en-US" sz="1100" b="1" baseline="0"/>
            <a:t> </a:t>
          </a:r>
          <a:r>
            <a:rPr lang="en-US" sz="1100" b="1"/>
            <a:t>Durée moyenne des mentorats initiés (en cours ou arrêtés)</a:t>
          </a:r>
        </a:p>
      </xdr:txBody>
    </xdr:sp>
    <xdr:clientData/>
  </xdr:twoCellAnchor>
  <xdr:twoCellAnchor>
    <xdr:from>
      <xdr:col>10</xdr:col>
      <xdr:colOff>140594</xdr:colOff>
      <xdr:row>31</xdr:row>
      <xdr:rowOff>55561</xdr:rowOff>
    </xdr:from>
    <xdr:to>
      <xdr:col>15</xdr:col>
      <xdr:colOff>26011</xdr:colOff>
      <xdr:row>45</xdr:row>
      <xdr:rowOff>161033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7AE2448C-036B-436C-9964-F876BDB0B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215641</xdr:colOff>
      <xdr:row>4</xdr:row>
      <xdr:rowOff>142327</xdr:rowOff>
    </xdr:from>
    <xdr:to>
      <xdr:col>1</xdr:col>
      <xdr:colOff>419353</xdr:colOff>
      <xdr:row>15</xdr:row>
      <xdr:rowOff>98523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FAADACEC-8175-F398-37A1-05A146F8E587}"/>
            </a:ext>
          </a:extLst>
        </xdr:cNvPr>
        <xdr:cNvSpPr/>
      </xdr:nvSpPr>
      <xdr:spPr>
        <a:xfrm>
          <a:off x="215641" y="807093"/>
          <a:ext cx="1017306" cy="2684711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1.</a:t>
          </a:r>
          <a:br>
            <a:rPr lang="en-US" sz="1100" b="1"/>
          </a:br>
          <a:r>
            <a:rPr lang="en-US" sz="1100" b="1"/>
            <a:t>Statut des mentorats et nombre de mentorats par territoire</a:t>
          </a:r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  <a:p>
          <a:pPr algn="ctr"/>
          <a:endParaRPr lang="en-US" sz="1100" b="1"/>
        </a:p>
      </xdr:txBody>
    </xdr:sp>
    <xdr:clientData/>
  </xdr:twoCellAnchor>
  <xdr:twoCellAnchor>
    <xdr:from>
      <xdr:col>1</xdr:col>
      <xdr:colOff>521598</xdr:colOff>
      <xdr:row>4</xdr:row>
      <xdr:rowOff>139462</xdr:rowOff>
    </xdr:from>
    <xdr:to>
      <xdr:col>7</xdr:col>
      <xdr:colOff>442164</xdr:colOff>
      <xdr:row>15</xdr:row>
      <xdr:rowOff>97880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22BAF199-21B5-993F-FFF5-9A087020DE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178594</xdr:colOff>
      <xdr:row>5</xdr:row>
      <xdr:rowOff>198437</xdr:rowOff>
    </xdr:from>
    <xdr:to>
      <xdr:col>5</xdr:col>
      <xdr:colOff>257969</xdr:colOff>
      <xdr:row>9</xdr:row>
      <xdr:rowOff>218281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D228550D-05DF-FB14-FE78-320B78B76F58}"/>
            </a:ext>
          </a:extLst>
        </xdr:cNvPr>
        <xdr:cNvSpPr/>
      </xdr:nvSpPr>
      <xdr:spPr>
        <a:xfrm>
          <a:off x="5318125" y="1111250"/>
          <a:ext cx="79375" cy="101203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396182</xdr:colOff>
      <xdr:row>6</xdr:row>
      <xdr:rowOff>208774</xdr:rowOff>
    </xdr:from>
    <xdr:to>
      <xdr:col>7</xdr:col>
      <xdr:colOff>298351</xdr:colOff>
      <xdr:row>8</xdr:row>
      <xdr:rowOff>207944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989BD1D-3216-E575-E41A-6425B4926C2B}"/>
            </a:ext>
          </a:extLst>
        </xdr:cNvPr>
        <xdr:cNvSpPr/>
      </xdr:nvSpPr>
      <xdr:spPr>
        <a:xfrm>
          <a:off x="5535713" y="1369633"/>
          <a:ext cx="1608732" cy="495264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 i="1">
              <a:solidFill>
                <a:schemeClr val="tx1"/>
              </a:solidFill>
            </a:rPr>
            <a:t>Mentorats en attente</a:t>
          </a:r>
          <a:r>
            <a:rPr lang="en-US" sz="1000" b="1" i="1" baseline="0">
              <a:solidFill>
                <a:schemeClr val="tx1"/>
              </a:solidFill>
            </a:rPr>
            <a:t> de lancement</a:t>
          </a:r>
          <a:endParaRPr lang="en-US" sz="1000" b="1" i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256767</xdr:colOff>
      <xdr:row>22</xdr:row>
      <xdr:rowOff>34245</xdr:rowOff>
    </xdr:from>
    <xdr:to>
      <xdr:col>1</xdr:col>
      <xdr:colOff>358388</xdr:colOff>
      <xdr:row>30</xdr:row>
      <xdr:rowOff>55054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5FDCBFFF-C33E-389D-FCA8-1AA099ACEA86}"/>
            </a:ext>
          </a:extLst>
        </xdr:cNvPr>
        <xdr:cNvSpPr/>
      </xdr:nvSpPr>
      <xdr:spPr>
        <a:xfrm>
          <a:off x="256767" y="4697526"/>
          <a:ext cx="915215" cy="1370184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Tous statuts de mentorat</a:t>
          </a:r>
          <a:r>
            <a:rPr lang="en-US" sz="1100" baseline="0">
              <a:solidFill>
                <a:schemeClr val="tx1"/>
              </a:solidFill>
            </a:rPr>
            <a:t> confondus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256767</xdr:colOff>
      <xdr:row>40</xdr:row>
      <xdr:rowOff>128982</xdr:rowOff>
    </xdr:from>
    <xdr:to>
      <xdr:col>1</xdr:col>
      <xdr:colOff>358388</xdr:colOff>
      <xdr:row>45</xdr:row>
      <xdr:rowOff>134427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7FAFCD5D-3EBA-7E9F-0F8E-20142B4509EE}"/>
            </a:ext>
          </a:extLst>
        </xdr:cNvPr>
        <xdr:cNvSpPr/>
      </xdr:nvSpPr>
      <xdr:spPr>
        <a:xfrm>
          <a:off x="256767" y="7828357"/>
          <a:ext cx="915215" cy="848804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Mentorats en cours ou arrêtés</a:t>
          </a:r>
        </a:p>
      </xdr:txBody>
    </xdr:sp>
    <xdr:clientData/>
  </xdr:twoCellAnchor>
  <xdr:twoCellAnchor>
    <xdr:from>
      <xdr:col>15</xdr:col>
      <xdr:colOff>71142</xdr:colOff>
      <xdr:row>15</xdr:row>
      <xdr:rowOff>128514</xdr:rowOff>
    </xdr:from>
    <xdr:to>
      <xdr:col>19</xdr:col>
      <xdr:colOff>770152</xdr:colOff>
      <xdr:row>31</xdr:row>
      <xdr:rowOff>1391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04C70023-B137-380B-B449-3F33D39FB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71142</xdr:colOff>
      <xdr:row>31</xdr:row>
      <xdr:rowOff>55561</xdr:rowOff>
    </xdr:from>
    <xdr:to>
      <xdr:col>19</xdr:col>
      <xdr:colOff>770152</xdr:colOff>
      <xdr:row>45</xdr:row>
      <xdr:rowOff>161033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067B743C-3FF6-3D0C-2A32-ADE0DD7337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256767</xdr:colOff>
      <xdr:row>10</xdr:row>
      <xdr:rowOff>63847</xdr:rowOff>
    </xdr:from>
    <xdr:to>
      <xdr:col>1</xdr:col>
      <xdr:colOff>358388</xdr:colOff>
      <xdr:row>14</xdr:row>
      <xdr:rowOff>204044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F32BDC40-DDFF-797A-4101-4713B393A2CF}"/>
            </a:ext>
          </a:extLst>
        </xdr:cNvPr>
        <xdr:cNvSpPr/>
      </xdr:nvSpPr>
      <xdr:spPr>
        <a:xfrm>
          <a:off x="256767" y="2216894"/>
          <a:ext cx="915215" cy="1132384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tx1"/>
              </a:solidFill>
            </a:rPr>
            <a:t>Tous statuts de mentorat</a:t>
          </a:r>
          <a:r>
            <a:rPr lang="en-US" sz="1100" baseline="0">
              <a:solidFill>
                <a:schemeClr val="tx1"/>
              </a:solidFill>
            </a:rPr>
            <a:t> confondus</a:t>
          </a:r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780132</xdr:colOff>
      <xdr:row>4</xdr:row>
      <xdr:rowOff>139462</xdr:rowOff>
    </xdr:from>
    <xdr:to>
      <xdr:col>16</xdr:col>
      <xdr:colOff>156449</xdr:colOff>
      <xdr:row>15</xdr:row>
      <xdr:rowOff>97880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C0CBF765-777F-C282-2B35-FFF3FE9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ouis AIRY" id="{A2D4C30E-6480-4507-86C2-52C6C1F2F4D9}" userId="Louis AIRY" providerId="None"/>
</personList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jdacency">
  <a:themeElements>
    <a:clrScheme name="BREAK POVERTY FOUNDATION 2">
      <a:dk1>
        <a:srgbClr val="141313"/>
      </a:dk1>
      <a:lt1>
        <a:srgbClr val="FFFFFF"/>
      </a:lt1>
      <a:dk2>
        <a:srgbClr val="141313"/>
      </a:dk2>
      <a:lt2>
        <a:srgbClr val="DEDFD8"/>
      </a:lt2>
      <a:accent1>
        <a:srgbClr val="004A84"/>
      </a:accent1>
      <a:accent2>
        <a:srgbClr val="004E83"/>
      </a:accent2>
      <a:accent3>
        <a:srgbClr val="0092D2"/>
      </a:accent3>
      <a:accent4>
        <a:srgbClr val="60BDE0"/>
      </a:accent4>
      <a:accent5>
        <a:srgbClr val="C0C3BB"/>
      </a:accent5>
      <a:accent6>
        <a:srgbClr val="DEDFD8"/>
      </a:accent6>
      <a:hlink>
        <a:srgbClr val="00A5D8"/>
      </a:hlink>
      <a:folHlink>
        <a:srgbClr val="007A9E"/>
      </a:folHlink>
    </a:clrScheme>
    <a:fontScheme name="Apothicaire">
      <a:majorFont>
        <a:latin typeface="Book Antiqua"/>
        <a:ea typeface=""/>
        <a:cs typeface=""/>
        <a:font script="Jpan" typeface="ＭＳ Ｐ明朝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微软雅黑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ilan collectif n°1" id="{532C0CB7-2EA2-4C33-9C39-AFFE9F40F028}" vid="{C3FB8142-C31D-44C8-869A-4D2262649CA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" dT="2022-07-01T06:45:17.65" personId="{A2D4C30E-6480-4507-86C2-52C6C1F2F4D9}" id="{08B38083-D5C9-4DFD-9588-E6C8EA48ED4A}">
    <text>Le jeune bénéfice déjà de soutien scolaire, d'un psychologue, etc.</text>
  </threadedComment>
  <threadedComment ref="H6" dT="2022-07-01T06:45:33.75" personId="{A2D4C30E-6480-4507-86C2-52C6C1F2F4D9}" id="{A50579A0-8DD5-4D0F-ABB6-91F2800D52E2}">
    <text>(santé, problématiques judiciaires, problématique de planning chargé, handicap…)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mentorat.ase@collectifmentorat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C23"/>
  <sheetViews>
    <sheetView showGridLines="0" zoomScale="86" workbookViewId="0">
      <selection activeCell="M12" sqref="M12"/>
    </sheetView>
  </sheetViews>
  <sheetFormatPr defaultColWidth="10.58203125" defaultRowHeight="13.5" x14ac:dyDescent="0.25"/>
  <cols>
    <col min="1" max="2" width="10.5" customWidth="1"/>
  </cols>
  <sheetData>
    <row r="1" spans="1:3" ht="14" x14ac:dyDescent="0.3">
      <c r="A1" s="11" t="s">
        <v>80</v>
      </c>
    </row>
    <row r="4" spans="1:3" ht="14" x14ac:dyDescent="0.3">
      <c r="C4" s="61" t="s">
        <v>81</v>
      </c>
    </row>
    <row r="5" spans="1:3" x14ac:dyDescent="0.25">
      <c r="C5" t="s">
        <v>82</v>
      </c>
    </row>
    <row r="6" spans="1:3" x14ac:dyDescent="0.25">
      <c r="C6" t="s">
        <v>83</v>
      </c>
    </row>
    <row r="7" spans="1:3" x14ac:dyDescent="0.25">
      <c r="C7" t="s">
        <v>84</v>
      </c>
    </row>
    <row r="10" spans="1:3" x14ac:dyDescent="0.25">
      <c r="C10" t="s">
        <v>117</v>
      </c>
    </row>
    <row r="11" spans="1:3" ht="14" x14ac:dyDescent="0.3">
      <c r="C11" s="61" t="s">
        <v>106</v>
      </c>
    </row>
    <row r="12" spans="1:3" x14ac:dyDescent="0.25">
      <c r="C12" t="s">
        <v>85</v>
      </c>
    </row>
    <row r="13" spans="1:3" x14ac:dyDescent="0.25">
      <c r="C13" t="s">
        <v>86</v>
      </c>
    </row>
    <row r="16" spans="1:3" x14ac:dyDescent="0.25">
      <c r="C16" t="s">
        <v>87</v>
      </c>
    </row>
    <row r="17" spans="2:3" ht="14" x14ac:dyDescent="0.3">
      <c r="C17" s="61" t="s">
        <v>107</v>
      </c>
    </row>
    <row r="18" spans="2:3" x14ac:dyDescent="0.25">
      <c r="C18" t="s">
        <v>171</v>
      </c>
    </row>
    <row r="21" spans="2:3" ht="9.5" customHeight="1" x14ac:dyDescent="0.25"/>
    <row r="22" spans="2:3" ht="14" x14ac:dyDescent="0.3">
      <c r="B22" s="61" t="s">
        <v>172</v>
      </c>
    </row>
    <row r="23" spans="2:3" x14ac:dyDescent="0.25">
      <c r="B23" s="74" t="s">
        <v>173</v>
      </c>
    </row>
  </sheetData>
  <hyperlinks>
    <hyperlink ref="B23" r:id="rId1" xr:uid="{05AA9626-0C1F-4817-8F26-51C1138C8801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G105"/>
  <sheetViews>
    <sheetView showGridLines="0" topLeftCell="A50" zoomScale="70" zoomScaleNormal="70" workbookViewId="0">
      <selection activeCell="A64" sqref="A64"/>
    </sheetView>
  </sheetViews>
  <sheetFormatPr defaultColWidth="10.58203125" defaultRowHeight="13.5" x14ac:dyDescent="0.25"/>
  <cols>
    <col min="1" max="1" width="38.83203125" style="1" customWidth="1"/>
    <col min="2" max="2" width="21.33203125" style="1" customWidth="1"/>
    <col min="3" max="3" width="14.1640625" style="1" customWidth="1"/>
    <col min="4" max="4" width="2" style="1" customWidth="1"/>
    <col min="5" max="5" width="10.58203125" style="1"/>
    <col min="6" max="6" width="4.1640625" style="1" customWidth="1"/>
    <col min="7" max="7" width="14.58203125" style="1" bestFit="1" customWidth="1"/>
    <col min="8" max="16384" width="10.58203125" style="1"/>
  </cols>
  <sheetData>
    <row r="1" spans="1:7" ht="18" x14ac:dyDescent="0.25">
      <c r="A1" s="23" t="s">
        <v>0</v>
      </c>
      <c r="B1" s="24"/>
      <c r="C1" s="24"/>
      <c r="D1" s="24"/>
      <c r="E1" s="25" t="s">
        <v>95</v>
      </c>
      <c r="F1" s="26"/>
      <c r="G1" s="27">
        <f ca="1" xml:space="preserve"> TODAY()</f>
        <v>45579</v>
      </c>
    </row>
    <row r="2" spans="1:7" ht="4" customHeight="1" x14ac:dyDescent="0.25">
      <c r="A2" s="26"/>
      <c r="B2" s="26"/>
      <c r="C2" s="26"/>
      <c r="D2" s="26"/>
      <c r="E2" s="26"/>
      <c r="F2" s="26"/>
      <c r="G2" s="26"/>
    </row>
    <row r="3" spans="1:7" ht="18" x14ac:dyDescent="0.25">
      <c r="A3" s="23" t="s">
        <v>1</v>
      </c>
      <c r="B3" s="24"/>
      <c r="C3" s="24"/>
      <c r="D3" s="24"/>
      <c r="E3" s="25" t="s">
        <v>11</v>
      </c>
      <c r="F3" s="26"/>
      <c r="G3" s="26"/>
    </row>
    <row r="4" spans="1:7" ht="4" customHeight="1" x14ac:dyDescent="0.25">
      <c r="A4" s="26"/>
      <c r="B4" s="26"/>
      <c r="C4" s="26"/>
      <c r="D4" s="26"/>
      <c r="E4" s="26"/>
      <c r="F4" s="26"/>
      <c r="G4" s="26"/>
    </row>
    <row r="5" spans="1:7" ht="18" x14ac:dyDescent="0.25">
      <c r="A5" s="28" t="s">
        <v>69</v>
      </c>
      <c r="B5" s="28"/>
      <c r="C5" s="28"/>
      <c r="D5" s="26"/>
      <c r="E5" s="26"/>
      <c r="F5" s="26"/>
      <c r="G5" s="26"/>
    </row>
    <row r="6" spans="1:7" ht="21" customHeight="1" x14ac:dyDescent="0.25">
      <c r="A6" s="26"/>
      <c r="B6" s="26"/>
      <c r="C6" s="26"/>
      <c r="D6" s="26"/>
      <c r="E6" s="26"/>
      <c r="F6" s="26"/>
      <c r="G6" s="26"/>
    </row>
    <row r="7" spans="1:7" ht="18" x14ac:dyDescent="0.25">
      <c r="A7" s="29" t="s">
        <v>70</v>
      </c>
      <c r="B7" s="26"/>
      <c r="C7" s="26">
        <f xml:space="preserve"> COUNTA(Données!C:C)-1</f>
        <v>5</v>
      </c>
      <c r="D7" s="26"/>
      <c r="E7" s="26"/>
      <c r="F7" s="26"/>
      <c r="G7" s="26"/>
    </row>
    <row r="8" spans="1:7" ht="18" x14ac:dyDescent="0.25">
      <c r="A8" s="46" t="str">
        <f>'Paramètres figés'!G3</f>
        <v>Prise de contact à faire</v>
      </c>
      <c r="B8" s="47"/>
      <c r="C8" s="47">
        <f xml:space="preserve"> COUNTIF(Données!$O:$O,A8)</f>
        <v>0</v>
      </c>
      <c r="D8" s="26"/>
      <c r="E8" s="26"/>
      <c r="F8" s="26"/>
      <c r="G8" s="26"/>
    </row>
    <row r="9" spans="1:7" ht="18" x14ac:dyDescent="0.25">
      <c r="A9" s="46" t="str">
        <f>'Paramètres figés'!G4</f>
        <v>En attente de documents (autorisation parentale / besoins du jeune / disponibilité du jeune)</v>
      </c>
      <c r="B9" s="47"/>
      <c r="C9" s="47">
        <f xml:space="preserve"> COUNTIF(Données!$O:$O,A9)</f>
        <v>0</v>
      </c>
      <c r="D9" s="26"/>
      <c r="E9" s="43"/>
      <c r="F9" s="26"/>
      <c r="G9" s="26"/>
    </row>
    <row r="10" spans="1:7" ht="18" x14ac:dyDescent="0.25">
      <c r="A10" s="46" t="str">
        <f>'Paramètres figés'!G5</f>
        <v>En attente de mentor</v>
      </c>
      <c r="B10" s="47"/>
      <c r="C10" s="47">
        <f xml:space="preserve"> COUNTIF(Données!$O:$O,A10)</f>
        <v>0</v>
      </c>
      <c r="D10" s="26"/>
      <c r="E10" s="26"/>
      <c r="F10" s="26"/>
      <c r="G10" s="26"/>
    </row>
    <row r="11" spans="1:7" ht="18" x14ac:dyDescent="0.25">
      <c r="A11" s="46" t="str">
        <f>'Paramètres figés'!G6</f>
        <v>Mentorat en cours</v>
      </c>
      <c r="B11" s="47"/>
      <c r="C11" s="47">
        <f xml:space="preserve"> COUNTIF(Données!$O:$O,A11)</f>
        <v>0</v>
      </c>
      <c r="D11" s="26"/>
      <c r="E11" s="26"/>
      <c r="F11" s="26"/>
      <c r="G11" s="26"/>
    </row>
    <row r="12" spans="1:7" ht="18" x14ac:dyDescent="0.25">
      <c r="A12" s="46" t="str">
        <f>'Paramètres figés'!G7</f>
        <v>Mentorat non initié</v>
      </c>
      <c r="B12" s="47"/>
      <c r="C12" s="47">
        <f xml:space="preserve"> COUNTIF(Données!$O:$O,A12)</f>
        <v>3</v>
      </c>
      <c r="D12" s="26"/>
      <c r="E12" s="26"/>
      <c r="F12" s="26"/>
      <c r="G12" s="26"/>
    </row>
    <row r="13" spans="1:7" ht="18" x14ac:dyDescent="0.25">
      <c r="A13" s="46" t="str">
        <f>'Paramètres figés'!G8</f>
        <v>Mentorat arrêté</v>
      </c>
      <c r="B13" s="47"/>
      <c r="C13" s="47">
        <f xml:space="preserve"> COUNTIF(Données!$O:$O,A13)</f>
        <v>0</v>
      </c>
      <c r="D13" s="26"/>
      <c r="E13" s="26"/>
      <c r="F13" s="26"/>
      <c r="G13" s="26"/>
    </row>
    <row r="14" spans="1:7" ht="18" x14ac:dyDescent="0.25">
      <c r="A14" s="46"/>
      <c r="B14" s="47"/>
      <c r="C14" s="47"/>
      <c r="D14" s="26"/>
      <c r="E14" s="26"/>
      <c r="F14" s="26"/>
      <c r="G14" s="26"/>
    </row>
    <row r="15" spans="1:7" s="2" customFormat="1" ht="17.5" x14ac:dyDescent="0.25">
      <c r="A15" s="28" t="s">
        <v>77</v>
      </c>
      <c r="B15" s="28"/>
      <c r="C15" s="28"/>
      <c r="D15" s="29"/>
      <c r="E15" s="29"/>
      <c r="F15" s="29"/>
      <c r="G15" s="29"/>
    </row>
    <row r="16" spans="1:7" s="53" customFormat="1" ht="17.5" x14ac:dyDescent="0.25">
      <c r="A16" s="49"/>
      <c r="B16" s="49"/>
      <c r="C16" s="49"/>
      <c r="D16" s="49"/>
      <c r="E16" s="49"/>
      <c r="F16" s="49"/>
      <c r="G16" s="49"/>
    </row>
    <row r="17" spans="1:7" s="2" customFormat="1" ht="18" x14ac:dyDescent="0.25">
      <c r="A17" s="31" t="s">
        <v>75</v>
      </c>
      <c r="B17" s="26"/>
      <c r="C17" s="29">
        <f xml:space="preserve"> C7</f>
        <v>5</v>
      </c>
      <c r="D17" s="29"/>
      <c r="E17" s="29"/>
      <c r="F17" s="29"/>
      <c r="G17" s="29"/>
    </row>
    <row r="18" spans="1:7" ht="18" x14ac:dyDescent="0.25">
      <c r="A18" s="49" t="s">
        <v>90</v>
      </c>
      <c r="B18" s="48"/>
      <c r="C18" s="48"/>
      <c r="D18" s="26"/>
      <c r="E18" s="26"/>
      <c r="F18" s="26"/>
      <c r="G18" s="26"/>
    </row>
    <row r="19" spans="1:7" ht="18" x14ac:dyDescent="0.25">
      <c r="A19" s="50" t="str">
        <f>'Paramètres figés'!E3</f>
        <v>MECS</v>
      </c>
      <c r="B19" s="51"/>
      <c r="C19" s="54">
        <f xml:space="preserve"> IF(A19="","",COUNTIF(Données!$K:$K,'Synthèse des résultats'!A19))/$C$17</f>
        <v>0.2</v>
      </c>
      <c r="D19" s="26"/>
      <c r="E19" s="26"/>
      <c r="F19" s="26"/>
      <c r="G19" s="26"/>
    </row>
    <row r="20" spans="1:7" ht="18" x14ac:dyDescent="0.25">
      <c r="A20" s="50" t="str">
        <f>'Paramètres figés'!E4</f>
        <v>Famille d'accueil</v>
      </c>
      <c r="B20" s="51"/>
      <c r="C20" s="54">
        <f xml:space="preserve"> IF(A20="","",COUNTIF(Données!$K:$K,'Synthèse des résultats'!A20))/$C$17</f>
        <v>0</v>
      </c>
      <c r="D20" s="26"/>
      <c r="E20" s="26"/>
      <c r="F20" s="26"/>
      <c r="G20" s="26"/>
    </row>
    <row r="21" spans="1:7" ht="18" x14ac:dyDescent="0.25">
      <c r="A21" s="50" t="str">
        <f>'Paramètres figés'!E5</f>
        <v>Milieu ouvert</v>
      </c>
      <c r="B21" s="52"/>
      <c r="C21" s="54">
        <f xml:space="preserve"> IF(A21="","",COUNTIF(Données!$K:$K,'Synthèse des résultats'!A21))/$C$17</f>
        <v>0</v>
      </c>
      <c r="D21" s="26"/>
      <c r="E21" s="26"/>
      <c r="F21" s="26"/>
      <c r="G21" s="26"/>
    </row>
    <row r="22" spans="1:7" ht="18" x14ac:dyDescent="0.25">
      <c r="A22" s="50" t="str">
        <f>'Paramètres figés'!E6</f>
        <v>Structure Besoin Spécifique</v>
      </c>
      <c r="B22" s="51"/>
      <c r="C22" s="54">
        <f xml:space="preserve"> IF(A22="","",COUNTIF(Données!$K:$K,'Synthèse des résultats'!A22))/$C$17</f>
        <v>0</v>
      </c>
      <c r="D22" s="26"/>
      <c r="E22" s="26"/>
      <c r="F22" s="26"/>
      <c r="G22" s="26"/>
    </row>
    <row r="23" spans="1:7" ht="18" x14ac:dyDescent="0.25">
      <c r="A23" s="50" t="str">
        <f>'Paramètres figés'!E7</f>
        <v>Structure DIFFUS</v>
      </c>
      <c r="B23" s="51"/>
      <c r="C23" s="54">
        <f xml:space="preserve"> IF(A23="","",COUNTIF(Données!$K:$K,'Synthèse des résultats'!A23))/$C$17</f>
        <v>0.2</v>
      </c>
      <c r="D23" s="26"/>
      <c r="E23" s="26"/>
      <c r="F23" s="26"/>
      <c r="G23" s="26"/>
    </row>
    <row r="24" spans="1:7" ht="18" x14ac:dyDescent="0.25">
      <c r="A24" s="50" t="str">
        <f>'Paramètres figés'!E8</f>
        <v>Semi-autonomie</v>
      </c>
      <c r="B24" s="51"/>
      <c r="C24" s="54">
        <f xml:space="preserve"> IF(A24="","",COUNTIF(Données!$K:$K,'Synthèse des résultats'!A24))/$C$17</f>
        <v>0</v>
      </c>
      <c r="D24" s="26"/>
      <c r="E24" s="26"/>
      <c r="F24" s="26"/>
      <c r="G24" s="26"/>
    </row>
    <row r="25" spans="1:7" ht="18" x14ac:dyDescent="0.25">
      <c r="A25" s="50" t="str">
        <f>'Paramètres figés'!E9</f>
        <v>Autres (p.ex., Jeune Majeur…)</v>
      </c>
      <c r="B25" s="48"/>
      <c r="C25" s="54">
        <f xml:space="preserve"> IF(A25="","",COUNTIF(Données!$K:$K,'Synthèse des résultats'!A25))/$C$17</f>
        <v>0.2</v>
      </c>
      <c r="D25" s="26"/>
      <c r="E25" s="26"/>
      <c r="F25" s="26"/>
      <c r="G25" s="26"/>
    </row>
    <row r="26" spans="1:7" ht="18" x14ac:dyDescent="0.25">
      <c r="A26" s="50">
        <f>'Paramètres figés'!E10</f>
        <v>0</v>
      </c>
      <c r="B26" s="48"/>
      <c r="C26" s="54">
        <f xml:space="preserve"> IF(A26="","",COUNTIF(Données!$K:$K,'Synthèse des résultats'!A26))/$C$17</f>
        <v>0</v>
      </c>
      <c r="D26" s="26"/>
      <c r="E26" s="26"/>
      <c r="F26" s="26"/>
      <c r="G26" s="26"/>
    </row>
    <row r="27" spans="1:7" ht="6.65" customHeight="1" x14ac:dyDescent="0.25">
      <c r="A27" s="30"/>
      <c r="B27" s="26"/>
      <c r="C27" s="34"/>
      <c r="D27" s="26"/>
      <c r="E27" s="26"/>
      <c r="F27" s="26"/>
      <c r="G27" s="26"/>
    </row>
    <row r="28" spans="1:7" ht="17.399999999999999" x14ac:dyDescent="0.25">
      <c r="A28" s="35" t="s">
        <v>92</v>
      </c>
      <c r="B28" s="26"/>
      <c r="C28" s="34"/>
      <c r="D28" s="26"/>
      <c r="E28" s="26"/>
      <c r="F28" s="26"/>
      <c r="G28" s="26"/>
    </row>
    <row r="29" spans="1:7" ht="18" x14ac:dyDescent="0.25">
      <c r="A29" s="32" t="s">
        <v>4</v>
      </c>
      <c r="B29" s="26"/>
      <c r="C29" s="33">
        <f xml:space="preserve"> COUNTIF(Données!$E:$E,'Paramètres figés'!B3)/$C$17</f>
        <v>0</v>
      </c>
      <c r="D29" s="26"/>
      <c r="E29" s="26"/>
      <c r="F29" s="26"/>
      <c r="G29" s="26"/>
    </row>
    <row r="30" spans="1:7" ht="18" x14ac:dyDescent="0.25">
      <c r="A30" s="30" t="s">
        <v>5</v>
      </c>
      <c r="B30" s="26"/>
      <c r="C30" s="33">
        <f xml:space="preserve"> COUNTIF(Données!$E:$E,'Paramètres figés'!B4)/$C$17</f>
        <v>0.6</v>
      </c>
      <c r="D30" s="26"/>
      <c r="E30" s="26"/>
      <c r="F30" s="26"/>
      <c r="G30" s="26"/>
    </row>
    <row r="31" spans="1:7" ht="6.65" customHeight="1" x14ac:dyDescent="0.25">
      <c r="A31" s="32"/>
      <c r="B31" s="26"/>
      <c r="C31" s="26"/>
      <c r="D31" s="26"/>
      <c r="E31" s="26"/>
      <c r="F31" s="26"/>
      <c r="G31" s="26"/>
    </row>
    <row r="32" spans="1:7" ht="18" x14ac:dyDescent="0.25">
      <c r="A32" s="35" t="s">
        <v>93</v>
      </c>
      <c r="B32" s="26"/>
      <c r="C32" s="26"/>
      <c r="D32" s="26"/>
      <c r="E32" s="26"/>
      <c r="F32" s="26"/>
      <c r="G32" s="26"/>
    </row>
    <row r="33" spans="1:7" ht="18" x14ac:dyDescent="0.25">
      <c r="A33" s="30" t="s">
        <v>8</v>
      </c>
      <c r="B33" s="36">
        <v>2</v>
      </c>
      <c r="C33" s="37">
        <f ca="1" xml:space="preserve"> COUNTIF(Données!$H$5:$H$354,'Synthèse des résultats'!B33)/$C$17</f>
        <v>0</v>
      </c>
      <c r="D33" s="26"/>
      <c r="E33" s="26"/>
      <c r="F33" s="26"/>
      <c r="G33" s="26"/>
    </row>
    <row r="34" spans="1:7" ht="18" x14ac:dyDescent="0.25">
      <c r="A34" s="30" t="s">
        <v>20</v>
      </c>
      <c r="B34" s="36">
        <v>3</v>
      </c>
      <c r="C34" s="37">
        <f ca="1" xml:space="preserve"> COUNTIF(Données!$H$5:$H$354,'Synthèse des résultats'!B34)/$C$17</f>
        <v>0</v>
      </c>
      <c r="D34" s="26"/>
      <c r="E34" s="26"/>
      <c r="F34" s="26"/>
      <c r="G34" s="26"/>
    </row>
    <row r="35" spans="1:7" ht="18" x14ac:dyDescent="0.25">
      <c r="A35" s="32" t="s">
        <v>9</v>
      </c>
      <c r="B35" s="36">
        <v>4</v>
      </c>
      <c r="C35" s="37">
        <f ca="1" xml:space="preserve"> COUNTIF(Données!$H$5:$H$354,'Synthèse des résultats'!B35)/$C$17</f>
        <v>0.6</v>
      </c>
      <c r="D35" s="26"/>
      <c r="E35" s="26"/>
      <c r="F35" s="26"/>
      <c r="G35" s="26"/>
    </row>
    <row r="36" spans="1:7" ht="18" x14ac:dyDescent="0.25">
      <c r="A36" s="30" t="s">
        <v>18</v>
      </c>
      <c r="B36" s="36">
        <v>5</v>
      </c>
      <c r="C36" s="37">
        <f ca="1" xml:space="preserve"> COUNTIF(Données!$H$5:$H$354,'Synthèse des résultats'!B36)/$C$17</f>
        <v>0</v>
      </c>
      <c r="D36" s="26"/>
      <c r="E36" s="26"/>
      <c r="F36" s="26"/>
      <c r="G36" s="26"/>
    </row>
    <row r="37" spans="1:7" ht="6.65" customHeight="1" x14ac:dyDescent="0.25">
      <c r="A37" s="32"/>
      <c r="B37" s="26"/>
      <c r="C37" s="26"/>
      <c r="D37" s="26"/>
      <c r="E37" s="26"/>
      <c r="F37" s="26"/>
      <c r="G37" s="26"/>
    </row>
    <row r="38" spans="1:7" ht="18" x14ac:dyDescent="0.25">
      <c r="A38" s="38" t="s">
        <v>94</v>
      </c>
      <c r="B38" s="26"/>
      <c r="C38" s="26"/>
      <c r="D38" s="26"/>
      <c r="E38" s="26"/>
      <c r="F38" s="26"/>
      <c r="G38" s="26"/>
    </row>
    <row r="39" spans="1:7" ht="18" x14ac:dyDescent="0.25">
      <c r="A39" s="32" t="s">
        <v>71</v>
      </c>
      <c r="B39" s="26"/>
      <c r="C39" s="37">
        <f xml:space="preserve"> COUNTIF(Données!$J:$J,'Synthèse des résultats'!A39)/$C$17</f>
        <v>0</v>
      </c>
      <c r="D39" s="26"/>
      <c r="E39" s="26"/>
      <c r="F39" s="26"/>
      <c r="G39" s="26"/>
    </row>
    <row r="40" spans="1:7" ht="18" x14ac:dyDescent="0.25">
      <c r="A40" s="32" t="s">
        <v>72</v>
      </c>
      <c r="B40" s="26"/>
      <c r="C40" s="37">
        <f xml:space="preserve"> COUNTIF(Données!$J:$J,'Synthèse des résultats'!A40)/$C$17</f>
        <v>0.6</v>
      </c>
      <c r="D40" s="26"/>
      <c r="E40" s="26"/>
      <c r="F40" s="26"/>
      <c r="G40" s="26"/>
    </row>
    <row r="41" spans="1:7" ht="18" x14ac:dyDescent="0.25">
      <c r="A41" s="32" t="s">
        <v>73</v>
      </c>
      <c r="B41" s="26"/>
      <c r="C41" s="37">
        <f xml:space="preserve"> COUNTIF(Données!$J:$J,'Synthèse des résultats'!A41)/$C$17</f>
        <v>0</v>
      </c>
      <c r="D41" s="26"/>
      <c r="E41" s="26"/>
      <c r="F41" s="26"/>
      <c r="G41" s="26"/>
    </row>
    <row r="42" spans="1:7" ht="18" x14ac:dyDescent="0.25">
      <c r="A42" s="32" t="s">
        <v>68</v>
      </c>
      <c r="B42" s="26"/>
      <c r="C42" s="37">
        <f xml:space="preserve"> COUNTIF(Données!$J:$J,'Synthèse des résultats'!A42)/$C$17</f>
        <v>0</v>
      </c>
      <c r="D42" s="26"/>
      <c r="E42" s="26"/>
      <c r="F42" s="26"/>
      <c r="G42" s="26"/>
    </row>
    <row r="43" spans="1:7" ht="18" x14ac:dyDescent="0.25">
      <c r="A43" s="32"/>
      <c r="B43" s="26"/>
      <c r="C43" s="26"/>
      <c r="D43" s="26"/>
      <c r="E43" s="26"/>
      <c r="F43" s="26"/>
      <c r="G43" s="26"/>
    </row>
    <row r="44" spans="1:7" ht="18" x14ac:dyDescent="0.25">
      <c r="A44" s="31" t="s">
        <v>6</v>
      </c>
      <c r="B44" s="43"/>
      <c r="C44" s="29">
        <f xml:space="preserve"> C13</f>
        <v>0</v>
      </c>
      <c r="D44" s="26"/>
      <c r="E44" s="26"/>
      <c r="F44" s="26"/>
      <c r="G44" s="26"/>
    </row>
    <row r="45" spans="1:7" ht="18" x14ac:dyDescent="0.25">
      <c r="A45" s="32" t="str">
        <f>'Paramètres figés'!H3</f>
        <v>Incompatibilité mentor / jeune</v>
      </c>
      <c r="B45" s="26"/>
      <c r="C45" s="39">
        <f xml:space="preserve"> COUNTIF(Données!$P:$P,'Synthèse des résultats'!A45)</f>
        <v>0</v>
      </c>
      <c r="D45" s="26"/>
      <c r="E45" s="26"/>
      <c r="F45" s="26"/>
      <c r="G45" s="26"/>
    </row>
    <row r="46" spans="1:7" ht="18" x14ac:dyDescent="0.25">
      <c r="A46" s="32" t="str">
        <f>'Paramètres figés'!H4</f>
        <v>Démotivation du jeune (notamment en fin d’année scolaire)</v>
      </c>
      <c r="B46" s="26"/>
      <c r="C46" s="39">
        <f xml:space="preserve"> COUNTIF(Données!$P:$P,'Synthèse des résultats'!A46)</f>
        <v>0</v>
      </c>
      <c r="D46" s="26"/>
      <c r="E46" s="26"/>
      <c r="F46" s="26"/>
      <c r="G46" s="26"/>
    </row>
    <row r="47" spans="1:7" ht="18" x14ac:dyDescent="0.25">
      <c r="A47" s="32" t="str">
        <f>'Paramètres figés'!H5</f>
        <v>Situation personnelle du jeune non adaptée (santé, problématiques judiciaires, planning, handicap, jeune décroché…)</v>
      </c>
      <c r="B47" s="26"/>
      <c r="C47" s="39">
        <f xml:space="preserve"> COUNTIF(Données!$P:$P,'Synthèse des résultats'!A47)</f>
        <v>1</v>
      </c>
      <c r="D47" s="26"/>
      <c r="E47" s="26"/>
      <c r="F47" s="26"/>
      <c r="G47" s="26"/>
    </row>
    <row r="48" spans="1:7" ht="18" x14ac:dyDescent="0.25">
      <c r="A48" s="32" t="str">
        <f>'Paramètres figés'!H6</f>
        <v>Evolution de la situation du jeune (déménagement, retour en famille ; sortie de l’ASE, en emploi, CAP en alternance)</v>
      </c>
      <c r="B48" s="26"/>
      <c r="C48" s="39">
        <f xml:space="preserve"> COUNTIF(Données!$P:$P,'Synthèse des résultats'!A48)</f>
        <v>0</v>
      </c>
      <c r="D48" s="26"/>
      <c r="E48" s="26"/>
      <c r="F48" s="26"/>
      <c r="G48" s="26"/>
    </row>
    <row r="49" spans="1:7" ht="18" x14ac:dyDescent="0.25">
      <c r="A49" s="32" t="str">
        <f>'Paramètres figés'!H7</f>
        <v>Besoin résolu (orientation trouvée, stage trouvé, augmentation des notes,…)</v>
      </c>
      <c r="B49" s="26"/>
      <c r="C49" s="39">
        <f xml:space="preserve"> COUNTIF(Données!$P:$P,'Synthèse des résultats'!A49)</f>
        <v>0</v>
      </c>
      <c r="D49" s="26"/>
      <c r="E49" s="26"/>
      <c r="F49" s="26"/>
      <c r="G49" s="26"/>
    </row>
    <row r="50" spans="1:7" ht="7.5" customHeight="1" x14ac:dyDescent="0.25">
      <c r="A50" s="30"/>
      <c r="B50" s="26"/>
      <c r="C50" s="26"/>
      <c r="D50" s="26"/>
      <c r="E50" s="26"/>
      <c r="F50" s="26"/>
      <c r="G50" s="26"/>
    </row>
    <row r="51" spans="1:7" ht="18" x14ac:dyDescent="0.25">
      <c r="A51" s="44" t="s">
        <v>91</v>
      </c>
      <c r="B51" s="45"/>
      <c r="C51" s="45"/>
      <c r="D51" s="26"/>
      <c r="E51" s="26"/>
      <c r="F51" s="26"/>
      <c r="G51" s="26"/>
    </row>
    <row r="52" spans="1:7" ht="7.5" customHeight="1" x14ac:dyDescent="0.25">
      <c r="A52" s="40"/>
      <c r="B52" s="26"/>
      <c r="C52" s="26"/>
      <c r="D52" s="26"/>
      <c r="E52" s="26"/>
      <c r="F52" s="26"/>
      <c r="G52" s="26"/>
    </row>
    <row r="53" spans="1:7" ht="35" x14ac:dyDescent="0.25">
      <c r="A53" s="31" t="s">
        <v>24</v>
      </c>
      <c r="B53" s="26"/>
      <c r="C53" s="26"/>
      <c r="D53" s="26"/>
      <c r="E53" s="26"/>
      <c r="F53" s="26"/>
      <c r="G53" s="26"/>
    </row>
    <row r="54" spans="1:7" ht="18" x14ac:dyDescent="0.25">
      <c r="A54" s="32" t="str">
        <f>'Paramètres figés'!J3</f>
        <v>Association 1</v>
      </c>
      <c r="B54" s="26"/>
      <c r="C54" s="37" t="e">
        <f>(SUM(COUNTIFS(Données!B:B,'Synthèse des résultats'!A54,Données!$O:$O,'Synthèse des résultats'!$A$13),COUNTIFS(Données!B:B,'Synthèse des résultats'!A54,Données!$O:$O,'Synthèse des résultats'!$A$11))/SUM('Synthèse des résultats'!$C$11,'Synthèse des résultats'!$C$13))</f>
        <v>#DIV/0!</v>
      </c>
      <c r="D54" s="26"/>
      <c r="E54" s="26"/>
      <c r="F54" s="26"/>
      <c r="G54" s="26"/>
    </row>
    <row r="55" spans="1:7" ht="18" x14ac:dyDescent="0.25">
      <c r="A55" s="32" t="str">
        <f>'Paramètres figés'!J4</f>
        <v>Association 2</v>
      </c>
      <c r="B55" s="26"/>
      <c r="C55" s="37" t="e">
        <f>(SUM(COUNTIFS(Données!B:B,'Synthèse des résultats'!A55,Données!$O:$O,'Synthèse des résultats'!$A$13),COUNTIFS(Données!B:B,'Synthèse des résultats'!A55,Données!$O:$O,'Synthèse des résultats'!$A$11))/SUM('Synthèse des résultats'!$C$11,'Synthèse des résultats'!$C$13))</f>
        <v>#DIV/0!</v>
      </c>
      <c r="D55" s="26"/>
      <c r="E55" s="26"/>
      <c r="F55" s="26"/>
      <c r="G55" s="26"/>
    </row>
    <row r="56" spans="1:7" ht="18" x14ac:dyDescent="0.25">
      <c r="A56" s="32" t="str">
        <f>'Paramètres figés'!J5</f>
        <v>Association 3</v>
      </c>
      <c r="B56" s="26"/>
      <c r="C56" s="37" t="e">
        <f>(SUM(COUNTIFS(Données!B:B,'Synthèse des résultats'!A56,Données!$O:$O,'Synthèse des résultats'!$A$13),COUNTIFS(Données!B:B,'Synthèse des résultats'!A56,Données!$O:$O,'Synthèse des résultats'!$A$11))/SUM('Synthèse des résultats'!$C$11,'Synthèse des résultats'!$C$13))</f>
        <v>#DIV/0!</v>
      </c>
      <c r="D56" s="26"/>
      <c r="E56" s="26"/>
      <c r="F56" s="26"/>
      <c r="G56" s="26"/>
    </row>
    <row r="57" spans="1:7" ht="18" x14ac:dyDescent="0.25">
      <c r="A57" s="32" t="str">
        <f>'Paramètres figés'!J6</f>
        <v>Association 4</v>
      </c>
      <c r="B57" s="26"/>
      <c r="C57" s="37" t="e">
        <f>(SUM(COUNTIFS(Données!B:B,'Synthèse des résultats'!A57,Données!$O:$O,'Synthèse des résultats'!$A$13),COUNTIFS(Données!B:B,'Synthèse des résultats'!A57,Données!$O:$O,'Synthèse des résultats'!$A$11))/SUM('Synthèse des résultats'!$C$11,'Synthèse des résultats'!$C$13))</f>
        <v>#DIV/0!</v>
      </c>
      <c r="D57" s="26"/>
      <c r="E57" s="26"/>
      <c r="F57" s="26"/>
      <c r="G57" s="26"/>
    </row>
    <row r="58" spans="1:7" ht="18" x14ac:dyDescent="0.25">
      <c r="A58" s="32">
        <f>'Paramètres figés'!J7</f>
        <v>0</v>
      </c>
      <c r="B58" s="26"/>
      <c r="C58" s="37" t="e">
        <f>(SUM(COUNTIFS(Données!B:B,'Synthèse des résultats'!A58,Données!$O:$O,'Synthèse des résultats'!$A$13),COUNTIFS(Données!B:B,'Synthèse des résultats'!A58,Données!$O:$O,'Synthèse des résultats'!$A$11))/SUM('Synthèse des résultats'!$C$11,'Synthèse des résultats'!$C$13))</f>
        <v>#DIV/0!</v>
      </c>
      <c r="D58" s="26"/>
      <c r="E58" s="26"/>
      <c r="F58" s="26"/>
      <c r="G58" s="26"/>
    </row>
    <row r="59" spans="1:7" ht="18" x14ac:dyDescent="0.25">
      <c r="A59" s="32">
        <f>'Paramètres figés'!J8</f>
        <v>0</v>
      </c>
      <c r="B59" s="26"/>
      <c r="C59" s="37" t="e">
        <f>(SUM(COUNTIFS(Données!B:B,'Synthèse des résultats'!A59,Données!$O:$O,'Synthèse des résultats'!$A$13),COUNTIFS(Données!B:B,'Synthèse des résultats'!A59,Données!$O:$O,'Synthèse des résultats'!$A$11))/SUM('Synthèse des résultats'!$C$11,'Synthèse des résultats'!$C$13))</f>
        <v>#DIV/0!</v>
      </c>
      <c r="D59" s="26"/>
      <c r="E59" s="26"/>
      <c r="F59" s="26"/>
      <c r="G59" s="26"/>
    </row>
    <row r="60" spans="1:7" ht="18" x14ac:dyDescent="0.25">
      <c r="A60" s="40"/>
      <c r="B60" s="26"/>
      <c r="C60" s="26"/>
      <c r="D60" s="26"/>
      <c r="E60" s="26"/>
      <c r="F60" s="26"/>
      <c r="G60" s="26"/>
    </row>
    <row r="61" spans="1:7" s="2" customFormat="1" ht="19" customHeight="1" x14ac:dyDescent="0.25">
      <c r="A61" s="28" t="s">
        <v>78</v>
      </c>
      <c r="B61" s="28"/>
      <c r="C61" s="28"/>
      <c r="D61" s="29"/>
      <c r="E61" s="29"/>
      <c r="F61" s="29"/>
      <c r="G61" s="29"/>
    </row>
    <row r="62" spans="1:7" ht="18" x14ac:dyDescent="0.25">
      <c r="A62" s="32" t="s">
        <v>176</v>
      </c>
      <c r="B62" s="26"/>
      <c r="C62" s="41" t="e">
        <f xml:space="preserve"> AVERAGE(Données!X5:X245)</f>
        <v>#DIV/0!</v>
      </c>
      <c r="D62" s="26"/>
      <c r="E62" s="26"/>
      <c r="F62" s="26"/>
      <c r="G62" s="26"/>
    </row>
    <row r="63" spans="1:7" ht="5.15" customHeight="1" x14ac:dyDescent="0.25">
      <c r="A63" s="32"/>
      <c r="B63" s="26"/>
      <c r="C63" s="26"/>
      <c r="D63" s="26"/>
      <c r="E63" s="26"/>
      <c r="F63" s="26"/>
      <c r="G63" s="26"/>
    </row>
    <row r="64" spans="1:7" ht="18" x14ac:dyDescent="0.25">
      <c r="A64" s="32" t="s">
        <v>26</v>
      </c>
      <c r="B64" s="26"/>
      <c r="C64" s="26">
        <f xml:space="preserve"> COUNTIF(Données!N:N,"OUI")</f>
        <v>0</v>
      </c>
      <c r="D64" s="26"/>
      <c r="E64" s="26"/>
      <c r="F64" s="26"/>
      <c r="G64" s="26"/>
    </row>
    <row r="65" spans="1:7" ht="6.65" customHeight="1" x14ac:dyDescent="0.25">
      <c r="A65" s="40"/>
      <c r="B65" s="26"/>
      <c r="C65" s="26"/>
      <c r="D65" s="26"/>
      <c r="E65" s="26"/>
      <c r="F65" s="26"/>
      <c r="G65" s="26"/>
    </row>
    <row r="66" spans="1:7" s="2" customFormat="1" ht="17.5" customHeight="1" x14ac:dyDescent="0.25">
      <c r="A66" s="28" t="s">
        <v>79</v>
      </c>
      <c r="B66" s="28"/>
      <c r="C66" s="28"/>
      <c r="D66" s="29"/>
      <c r="E66" s="29"/>
      <c r="F66" s="29"/>
      <c r="G66" s="29"/>
    </row>
    <row r="67" spans="1:7" s="2" customFormat="1" ht="6.65" customHeight="1" x14ac:dyDescent="0.25">
      <c r="A67" s="29"/>
      <c r="B67" s="29"/>
      <c r="C67" s="29"/>
      <c r="D67" s="29"/>
      <c r="E67" s="29"/>
      <c r="F67" s="29"/>
      <c r="G67" s="29"/>
    </row>
    <row r="68" spans="1:7" ht="6.65" customHeight="1" x14ac:dyDescent="0.25">
      <c r="A68" s="42"/>
      <c r="B68" s="26"/>
      <c r="C68" s="37"/>
      <c r="D68" s="26"/>
      <c r="E68" s="26"/>
      <c r="F68" s="26"/>
      <c r="G68" s="26"/>
    </row>
    <row r="69" spans="1:7" ht="18" x14ac:dyDescent="0.25">
      <c r="A69" s="29" t="s">
        <v>170</v>
      </c>
      <c r="B69" s="29"/>
      <c r="C69" s="29"/>
      <c r="D69" s="26"/>
      <c r="E69" s="26"/>
      <c r="F69" s="26"/>
      <c r="G69" s="26"/>
    </row>
    <row r="70" spans="1:7" ht="18" x14ac:dyDescent="0.25">
      <c r="A70" s="32" t="str">
        <f>'Paramètres figés'!L3</f>
        <v>Orientation scolaire</v>
      </c>
      <c r="B70" s="26"/>
      <c r="C70" s="37" t="e">
        <f>(SUM(COUNTIFS(Données!$S:$S,A70,Données!$O:$O,'Synthèse des résultats'!$A$13),COUNTIFS(Données!$S:$S,A70,Données!$O:$O,'Synthèse des résultats'!$A$11))/SUM('Synthèse des résultats'!$C$11,'Synthèse des résultats'!$C$13))</f>
        <v>#DIV/0!</v>
      </c>
      <c r="D70" s="26"/>
      <c r="E70" s="26"/>
      <c r="F70" s="26"/>
      <c r="G70" s="26"/>
    </row>
    <row r="71" spans="1:7" ht="18" x14ac:dyDescent="0.25">
      <c r="A71" s="32" t="str">
        <f>'Paramètres figés'!L4</f>
        <v>Orientation professionnelle</v>
      </c>
      <c r="B71" s="26"/>
      <c r="C71" s="37" t="e">
        <f>(SUM(COUNTIFS(Données!$S:$S,A71,Données!$O:$O,'Synthèse des résultats'!$A$13),COUNTIFS(Données!$S:$S,A71,Données!$O:$O,'Synthèse des résultats'!$A$11))/SUM('Synthèse des résultats'!$C$11,'Synthèse des résultats'!$C$13))</f>
        <v>#DIV/0!</v>
      </c>
      <c r="D71" s="26"/>
      <c r="E71" s="26"/>
      <c r="F71" s="26"/>
      <c r="G71" s="26"/>
    </row>
    <row r="72" spans="1:7" ht="18" x14ac:dyDescent="0.25">
      <c r="A72" s="32" t="str">
        <f>'Paramètres figés'!L5</f>
        <v>Socio-affectif</v>
      </c>
      <c r="B72" s="26"/>
      <c r="C72" s="37" t="e">
        <f>(SUM(COUNTIFS(Données!$S:$S,A72,Données!$O:$O,'Synthèse des résultats'!$A$13),COUNTIFS(Données!$S:$S,A72,Données!$O:$O,'Synthèse des résultats'!$A$11))/SUM('Synthèse des résultats'!$C$11,'Synthèse des résultats'!$C$13))</f>
        <v>#DIV/0!</v>
      </c>
      <c r="D72" s="26"/>
      <c r="E72" s="26"/>
      <c r="F72" s="26"/>
      <c r="G72" s="26"/>
    </row>
    <row r="73" spans="1:7" ht="18" x14ac:dyDescent="0.25">
      <c r="A73" s="32" t="str">
        <f>'Paramètres figés'!L6</f>
        <v>Soutien scolaire</v>
      </c>
      <c r="B73" s="26"/>
      <c r="C73" s="37" t="e">
        <f>(SUM(COUNTIFS(Données!$S:$S,A73,Données!$O:$O,'Synthèse des résultats'!$A$13),COUNTIFS(Données!$S:$S,A73,Données!$O:$O,'Synthèse des résultats'!$A$11))/SUM('Synthèse des résultats'!$C$11,'Synthèse des résultats'!$C$13))</f>
        <v>#DIV/0!</v>
      </c>
      <c r="D73" s="26"/>
      <c r="E73" s="26"/>
      <c r="F73" s="26"/>
      <c r="G73" s="26"/>
    </row>
    <row r="74" spans="1:7" ht="6.65" customHeight="1" x14ac:dyDescent="0.25">
      <c r="A74" s="26"/>
      <c r="B74" s="26"/>
      <c r="C74" s="26"/>
      <c r="D74" s="26"/>
      <c r="E74" s="26"/>
      <c r="F74" s="26"/>
      <c r="G74" s="26"/>
    </row>
    <row r="75" spans="1:7" ht="18" x14ac:dyDescent="0.25">
      <c r="A75" s="29" t="s">
        <v>32</v>
      </c>
      <c r="B75" s="26"/>
      <c r="C75" s="26"/>
      <c r="D75" s="26"/>
      <c r="E75" s="26"/>
      <c r="F75" s="26"/>
      <c r="G75" s="26"/>
    </row>
    <row r="76" spans="1:7" ht="18" x14ac:dyDescent="0.25">
      <c r="A76" s="32" t="s">
        <v>28</v>
      </c>
      <c r="B76" s="26"/>
      <c r="C76" s="37" t="e">
        <f>(SUM(COUNTIFS(Données!$T:$T,A76,Données!$O:$O,'Synthèse des résultats'!$A$13),COUNTIFS(Données!$T:$T,A76,Données!$O:$O,'Synthèse des résultats'!$A$11))/SUM('Synthèse des résultats'!$C$11,'Synthèse des résultats'!$C$13))</f>
        <v>#DIV/0!</v>
      </c>
      <c r="D76" s="26"/>
      <c r="E76" s="26"/>
      <c r="F76" s="26"/>
      <c r="G76" s="26"/>
    </row>
    <row r="77" spans="1:7" ht="18" x14ac:dyDescent="0.25">
      <c r="A77" s="32" t="s">
        <v>29</v>
      </c>
      <c r="B77" s="26"/>
      <c r="C77" s="37" t="e">
        <f>(SUM(COUNTIFS(Données!$T:$T,A77,Données!$O:$O,'Synthèse des résultats'!$A$13),COUNTIFS(Données!$T:$T,A77,Données!$O:$O,'Synthèse des résultats'!$A$11))/SUM('Synthèse des résultats'!$C$11,'Synthèse des résultats'!$C$13))</f>
        <v>#DIV/0!</v>
      </c>
      <c r="D77" s="26"/>
      <c r="E77" s="26"/>
      <c r="F77" s="26"/>
      <c r="G77" s="26"/>
    </row>
    <row r="78" spans="1:7" ht="18" x14ac:dyDescent="0.25">
      <c r="A78" s="32" t="s">
        <v>30</v>
      </c>
      <c r="B78" s="26"/>
      <c r="C78" s="37" t="e">
        <f>(SUM(COUNTIFS(Données!$T:$T,A78,Données!$O:$O,'Synthèse des résultats'!$A$13),COUNTIFS(Données!$T:$T,A78,Données!$O:$O,'Synthèse des résultats'!$A$11))/SUM('Synthèse des résultats'!$C$11,'Synthèse des résultats'!$C$13))</f>
        <v>#DIV/0!</v>
      </c>
      <c r="D78" s="26"/>
      <c r="E78" s="26"/>
      <c r="F78" s="26"/>
      <c r="G78" s="26"/>
    </row>
    <row r="79" spans="1:7" ht="18" x14ac:dyDescent="0.25">
      <c r="A79" s="26"/>
      <c r="B79" s="26"/>
      <c r="C79" s="26"/>
      <c r="D79" s="26"/>
      <c r="E79" s="26"/>
      <c r="F79" s="26"/>
      <c r="G79" s="26"/>
    </row>
    <row r="80" spans="1:7" ht="18" x14ac:dyDescent="0.25">
      <c r="A80" s="28" t="s">
        <v>100</v>
      </c>
      <c r="B80" s="28"/>
      <c r="C80" s="28"/>
      <c r="D80" s="26"/>
      <c r="E80" s="26"/>
      <c r="F80" s="26"/>
      <c r="G80" s="26"/>
    </row>
    <row r="81" spans="1:3" ht="17.5" x14ac:dyDescent="0.25">
      <c r="A81" s="49"/>
      <c r="B81" s="49"/>
      <c r="C81" s="49"/>
    </row>
    <row r="82" spans="1:3" ht="18" customHeight="1" x14ac:dyDescent="0.25">
      <c r="A82" s="60" t="s">
        <v>105</v>
      </c>
      <c r="B82" s="60"/>
      <c r="C82" s="29"/>
    </row>
    <row r="83" spans="1:3" ht="18" x14ac:dyDescent="0.25">
      <c r="A83" s="30" t="str">
        <f>'Paramètres figés'!N3</f>
        <v>Territoire 1</v>
      </c>
      <c r="C83" s="37">
        <f xml:space="preserve"> IF(A83="","",COUNTIF(Données!$M:$M,'Synthèse des résultats'!A83))/$C$17</f>
        <v>0</v>
      </c>
    </row>
    <row r="84" spans="1:3" ht="18" x14ac:dyDescent="0.25">
      <c r="A84" s="30" t="str">
        <f>'Paramètres figés'!N4</f>
        <v>Territoire 2</v>
      </c>
      <c r="C84" s="37">
        <f xml:space="preserve"> IF(A84="","",COUNTIF(Données!$M:$M,'Synthèse des résultats'!A84))/$C$17</f>
        <v>0</v>
      </c>
    </row>
    <row r="85" spans="1:3" ht="18" x14ac:dyDescent="0.25">
      <c r="A85" s="30" t="str">
        <f>'Paramètres figés'!N5</f>
        <v>Territoire 3</v>
      </c>
      <c r="C85" s="37">
        <f xml:space="preserve"> IF(A85="","",COUNTIF(Données!$M:$M,'Synthèse des résultats'!A85))/$C$17</f>
        <v>0</v>
      </c>
    </row>
    <row r="86" spans="1:3" ht="18" x14ac:dyDescent="0.25">
      <c r="A86" s="30" t="str">
        <f>'Paramètres figés'!N6</f>
        <v>Territoire 4</v>
      </c>
      <c r="C86" s="37">
        <f xml:space="preserve"> IF(A86="","",COUNTIF(Données!$M:$M,'Synthèse des résultats'!A86))/$C$17</f>
        <v>0</v>
      </c>
    </row>
    <row r="87" spans="1:3" ht="18" x14ac:dyDescent="0.25">
      <c r="A87" s="30" t="str">
        <f>'Paramètres figés'!N7</f>
        <v>Territoire 5</v>
      </c>
      <c r="C87" s="37">
        <f xml:space="preserve"> IF(A87="","",COUNTIF(Données!$M:$M,'Synthèse des résultats'!A87))/$C$17</f>
        <v>0</v>
      </c>
    </row>
    <row r="88" spans="1:3" ht="18" x14ac:dyDescent="0.25">
      <c r="A88" s="30" t="str">
        <f>'Paramètres figés'!N8</f>
        <v>Territoire 6</v>
      </c>
      <c r="C88" s="37">
        <f xml:space="preserve"> IF(A88="","",COUNTIF(Données!$M:$M,'Synthèse des résultats'!A88))/$C$17</f>
        <v>0</v>
      </c>
    </row>
    <row r="89" spans="1:3" ht="18" x14ac:dyDescent="0.25">
      <c r="A89" s="30" t="str">
        <f>'Paramètres figés'!N9</f>
        <v>Territoire 7</v>
      </c>
      <c r="C89" s="37">
        <f xml:space="preserve"> IF(A89="","",COUNTIF(Données!$M:$M,'Synthèse des résultats'!A89))/$C$17</f>
        <v>0</v>
      </c>
    </row>
    <row r="90" spans="1:3" ht="18" x14ac:dyDescent="0.25">
      <c r="A90" s="30" t="str">
        <f>'Paramètres figés'!N10</f>
        <v>Territoire 8</v>
      </c>
      <c r="C90" s="37">
        <f xml:space="preserve"> IF(A90="","",COUNTIF(Données!$M:$M,'Synthèse des résultats'!A90))/$C$17</f>
        <v>0</v>
      </c>
    </row>
    <row r="91" spans="1:3" ht="18" x14ac:dyDescent="0.25">
      <c r="A91" s="30" t="str">
        <f>'Paramètres figés'!N11</f>
        <v>Territoire 9</v>
      </c>
      <c r="C91" s="37">
        <f xml:space="preserve"> IF(A91="","",COUNTIF(Données!$M:$M,'Synthèse des résultats'!A91))/$C$17</f>
        <v>0</v>
      </c>
    </row>
    <row r="92" spans="1:3" ht="18" x14ac:dyDescent="0.25">
      <c r="A92" s="30" t="str">
        <f>'Paramètres figés'!N12</f>
        <v>Territoire 10</v>
      </c>
      <c r="C92" s="37">
        <f xml:space="preserve"> IF(A92="","",COUNTIF(Données!$M:$M,'Synthèse des résultats'!A92))/$C$17</f>
        <v>0</v>
      </c>
    </row>
    <row r="93" spans="1:3" ht="18" x14ac:dyDescent="0.25">
      <c r="A93" s="30" t="str">
        <f>'Paramètres figés'!N13</f>
        <v>Territoire 11</v>
      </c>
      <c r="C93" s="37">
        <f xml:space="preserve"> IF(A93="","",COUNTIF(Données!$M:$M,'Synthèse des résultats'!A93))/$C$17</f>
        <v>0</v>
      </c>
    </row>
    <row r="94" spans="1:3" ht="18" x14ac:dyDescent="0.25">
      <c r="A94" s="30" t="str">
        <f>'Paramètres figés'!N14</f>
        <v>Territoire 12</v>
      </c>
      <c r="C94" s="37">
        <f xml:space="preserve"> IF(A94="","",COUNTIF(Données!$M:$M,'Synthèse des résultats'!A94))/$C$17</f>
        <v>0</v>
      </c>
    </row>
    <row r="95" spans="1:3" ht="18" x14ac:dyDescent="0.25">
      <c r="A95" s="30" t="str">
        <f>'Paramètres figés'!N15</f>
        <v>Territoire 13</v>
      </c>
      <c r="C95" s="37">
        <f xml:space="preserve"> IF(A95="","",COUNTIF(Données!$M:$M,'Synthèse des résultats'!A95))/$C$17</f>
        <v>0</v>
      </c>
    </row>
    <row r="96" spans="1:3" ht="18" x14ac:dyDescent="0.25">
      <c r="A96" s="30" t="str">
        <f>'Paramètres figés'!N16</f>
        <v>Territoire 14</v>
      </c>
      <c r="C96" s="37">
        <f xml:space="preserve"> IF(A96="","",COUNTIF(Données!$M:$M,'Synthèse des résultats'!A96))/$C$17</f>
        <v>0</v>
      </c>
    </row>
    <row r="97" spans="1:3" ht="18" x14ac:dyDescent="0.25">
      <c r="A97" s="30" t="str">
        <f>'Paramètres figés'!N17</f>
        <v>Territoire 15</v>
      </c>
      <c r="C97" s="37">
        <f xml:space="preserve"> IF(A97="","",COUNTIF(Données!$M:$M,'Synthèse des résultats'!A97))/$C$17</f>
        <v>0</v>
      </c>
    </row>
    <row r="98" spans="1:3" ht="18" x14ac:dyDescent="0.25">
      <c r="A98" s="30" t="str">
        <f>'Paramètres figés'!N18</f>
        <v>Territoire 16</v>
      </c>
      <c r="C98" s="37">
        <f xml:space="preserve"> IF(A98="","",COUNTIF(Données!$M:$M,'Synthèse des résultats'!A98))/$C$17</f>
        <v>0</v>
      </c>
    </row>
    <row r="99" spans="1:3" ht="18" x14ac:dyDescent="0.25">
      <c r="A99" s="30" t="str">
        <f>'Paramètres figés'!N19</f>
        <v>Territoire 17</v>
      </c>
      <c r="C99" s="37">
        <f xml:space="preserve"> IF(A99="","",COUNTIF(Données!$M:$M,'Synthèse des résultats'!A99))/$C$17</f>
        <v>0</v>
      </c>
    </row>
    <row r="100" spans="1:3" ht="18" x14ac:dyDescent="0.25">
      <c r="A100" s="30" t="str">
        <f>'Paramètres figés'!N20</f>
        <v>Territoire 18</v>
      </c>
      <c r="C100" s="37">
        <f xml:space="preserve"> IF(A100="","",COUNTIF(Données!$M:$M,'Synthèse des résultats'!A100))/$C$17</f>
        <v>0</v>
      </c>
    </row>
    <row r="101" spans="1:3" ht="18" x14ac:dyDescent="0.25">
      <c r="A101" s="30">
        <f>'Paramètres figés'!N21</f>
        <v>0</v>
      </c>
      <c r="C101" s="37">
        <f xml:space="preserve"> IF(A101="","",COUNTIF(Données!$M:$M,'Synthèse des résultats'!A101))/$C$17</f>
        <v>0</v>
      </c>
    </row>
    <row r="102" spans="1:3" ht="18" x14ac:dyDescent="0.25">
      <c r="A102" s="30">
        <f>'Paramètres figés'!N22</f>
        <v>0</v>
      </c>
      <c r="C102" s="37">
        <f xml:space="preserve"> IF(A102="","",COUNTIF(Données!$M:$M,'Synthèse des résultats'!A102))/$C$17</f>
        <v>0</v>
      </c>
    </row>
    <row r="103" spans="1:3" ht="18" x14ac:dyDescent="0.25">
      <c r="A103" s="30">
        <f>'Paramètres figés'!N23</f>
        <v>0</v>
      </c>
      <c r="C103" s="37">
        <f xml:space="preserve"> IF(A103="","",COUNTIF(Données!$M:$M,'Synthèse des résultats'!A103))/$C$17</f>
        <v>0</v>
      </c>
    </row>
    <row r="104" spans="1:3" ht="18" x14ac:dyDescent="0.25">
      <c r="A104" s="30">
        <f>'Paramètres figés'!N24</f>
        <v>0</v>
      </c>
      <c r="C104" s="37">
        <f xml:space="preserve"> IF(A104="","",COUNTIF(Données!$M:$M,'Synthèse des résultats'!A104))/$C$17</f>
        <v>0</v>
      </c>
    </row>
    <row r="105" spans="1:3" ht="18" x14ac:dyDescent="0.25">
      <c r="A105" s="30">
        <f>'Paramètres figés'!N25</f>
        <v>0</v>
      </c>
      <c r="C105" s="37">
        <f xml:space="preserve"> IF(A105="","",COUNTIF(Données!$M:$M,'Synthèse des résultats'!A105))/$C$17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O56"/>
  <sheetViews>
    <sheetView showGridLines="0" topLeftCell="A35" zoomScale="69" zoomScaleNormal="74" workbookViewId="0">
      <selection activeCell="H6" sqref="H6"/>
    </sheetView>
  </sheetViews>
  <sheetFormatPr defaultColWidth="10.58203125" defaultRowHeight="13.5" x14ac:dyDescent="0.25"/>
  <cols>
    <col min="4" max="4" width="16.08203125" bestFit="1" customWidth="1"/>
    <col min="5" max="5" width="19.08203125" bestFit="1" customWidth="1"/>
    <col min="6" max="6" width="9.33203125" customWidth="1"/>
    <col min="7" max="7" width="13" customWidth="1"/>
    <col min="8" max="8" width="13.08203125" customWidth="1"/>
  </cols>
  <sheetData>
    <row r="1" spans="1:15" x14ac:dyDescent="0.25">
      <c r="A1" s="3"/>
    </row>
    <row r="2" spans="1:15" ht="14" x14ac:dyDescent="0.3">
      <c r="A2" s="4"/>
      <c r="B2" s="82" t="str">
        <f xml:space="preserve"> "Mentorat &lt;&gt; ASE - Suivi des indicateurs clés"</f>
        <v>Mentorat &lt;&gt; ASE - Suivi des indicateurs clés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5.5" customHeight="1" x14ac:dyDescent="0.25">
      <c r="A3" s="4"/>
    </row>
    <row r="4" spans="1:15" ht="19.5" x14ac:dyDescent="0.35">
      <c r="A4" s="4"/>
      <c r="D4" s="6" t="str">
        <f>'Synthèse des résultats'!C11&amp; " mentorats"</f>
        <v>0 mentorats</v>
      </c>
      <c r="E4" t="str">
        <f>" en cours au"</f>
        <v xml:space="preserve"> en cours au</v>
      </c>
      <c r="G4" s="7">
        <f ca="1">'Synthèse des résultats'!$G$1</f>
        <v>45579</v>
      </c>
    </row>
    <row r="5" spans="1:15" ht="19.5" x14ac:dyDescent="0.35">
      <c r="A5" s="4"/>
      <c r="D5" s="6"/>
      <c r="G5" s="7"/>
    </row>
    <row r="6" spans="1:15" ht="19.5" x14ac:dyDescent="0.35">
      <c r="A6" s="4"/>
      <c r="D6" s="6"/>
      <c r="G6" s="7"/>
    </row>
    <row r="7" spans="1:15" ht="19.5" x14ac:dyDescent="0.35">
      <c r="A7" s="4"/>
      <c r="D7" s="6"/>
      <c r="G7" s="7"/>
    </row>
    <row r="8" spans="1:15" ht="19.5" x14ac:dyDescent="0.35">
      <c r="A8" s="4"/>
      <c r="D8" s="6"/>
      <c r="G8" s="7"/>
    </row>
    <row r="9" spans="1:15" ht="19.5" x14ac:dyDescent="0.35">
      <c r="A9" s="4"/>
      <c r="D9" s="6"/>
      <c r="G9" s="7"/>
    </row>
    <row r="10" spans="1:15" ht="19.5" x14ac:dyDescent="0.35">
      <c r="A10" s="4"/>
      <c r="D10" s="6"/>
      <c r="G10" s="7"/>
    </row>
    <row r="11" spans="1:15" ht="19.5" x14ac:dyDescent="0.35">
      <c r="A11" s="4"/>
      <c r="D11" s="6"/>
      <c r="G11" s="7"/>
    </row>
    <row r="12" spans="1:15" ht="19.5" x14ac:dyDescent="0.35">
      <c r="A12" s="4"/>
      <c r="D12" s="6"/>
      <c r="G12" s="7"/>
    </row>
    <row r="13" spans="1:15" ht="19.5" x14ac:dyDescent="0.35">
      <c r="A13" s="4"/>
      <c r="D13" s="6"/>
      <c r="G13" s="7"/>
    </row>
    <row r="14" spans="1:15" ht="19.5" x14ac:dyDescent="0.35">
      <c r="A14" s="4"/>
      <c r="D14" s="6"/>
      <c r="G14" s="7"/>
    </row>
    <row r="15" spans="1:15" ht="19.5" x14ac:dyDescent="0.35">
      <c r="A15" s="4"/>
      <c r="D15" s="6"/>
      <c r="G15" s="7"/>
    </row>
    <row r="16" spans="1:15" x14ac:dyDescent="0.25">
      <c r="A16" s="4"/>
    </row>
    <row r="17" spans="1:1" x14ac:dyDescent="0.25">
      <c r="A17" s="4"/>
    </row>
    <row r="18" spans="1:1" x14ac:dyDescent="0.25">
      <c r="A18" s="4"/>
    </row>
    <row r="19" spans="1:1" ht="14" x14ac:dyDescent="0.3">
      <c r="A19" s="5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  <row r="24" spans="1:1" x14ac:dyDescent="0.25">
      <c r="A24" s="4"/>
    </row>
    <row r="25" spans="1:1" x14ac:dyDescent="0.25">
      <c r="A25" s="4"/>
    </row>
    <row r="26" spans="1:1" x14ac:dyDescent="0.25">
      <c r="A26" s="4"/>
    </row>
    <row r="27" spans="1:1" x14ac:dyDescent="0.25">
      <c r="A27" s="4"/>
    </row>
    <row r="28" spans="1:1" x14ac:dyDescent="0.25">
      <c r="A28" s="4"/>
    </row>
    <row r="29" spans="1:1" x14ac:dyDescent="0.25">
      <c r="A29" s="4"/>
    </row>
    <row r="30" spans="1:1" x14ac:dyDescent="0.25">
      <c r="A30" s="4"/>
    </row>
    <row r="31" spans="1:1" x14ac:dyDescent="0.25">
      <c r="A31" s="4"/>
    </row>
    <row r="32" spans="1:1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9" spans="2:10" ht="3.65" customHeight="1" x14ac:dyDescent="0.25"/>
    <row r="53" spans="2:10" ht="19.5" x14ac:dyDescent="0.35">
      <c r="B53" s="6">
        <f>'Synthèse des résultats'!$C$13</f>
        <v>0</v>
      </c>
      <c r="C53" t="str">
        <f>" mentorats arrêtés au"</f>
        <v xml:space="preserve"> mentorats arrêtés au</v>
      </c>
      <c r="E53" s="7">
        <f ca="1">'Synthèse des résultats'!$G$1</f>
        <v>45579</v>
      </c>
      <c r="I53" s="8" t="e">
        <f xml:space="preserve"> 'Synthèse des résultats'!C62</f>
        <v>#DIV/0!</v>
      </c>
      <c r="J53" t="s">
        <v>25</v>
      </c>
    </row>
    <row r="56" spans="2:10" ht="19.5" x14ac:dyDescent="0.35">
      <c r="I56" s="8">
        <f xml:space="preserve"> 'Synthèse des résultats'!C64</f>
        <v>0</v>
      </c>
      <c r="J56" t="s">
        <v>76</v>
      </c>
    </row>
  </sheetData>
  <mergeCells count="1">
    <mergeCell ref="B2:O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2:AA614"/>
  <sheetViews>
    <sheetView showGridLines="0" tabSelected="1" zoomScale="72" zoomScaleNormal="70" workbookViewId="0">
      <pane ySplit="2" topLeftCell="A3" activePane="bottomLeft" state="frozen"/>
      <selection pane="bottomLeft" activeCell="A2" sqref="A2:XFD2"/>
    </sheetView>
  </sheetViews>
  <sheetFormatPr defaultColWidth="10.58203125" defaultRowHeight="13.5" x14ac:dyDescent="0.25"/>
  <cols>
    <col min="1" max="1" width="11.83203125" style="19" customWidth="1"/>
    <col min="2" max="2" width="24" style="19" bestFit="1" customWidth="1"/>
    <col min="3" max="3" width="11.83203125" style="19" customWidth="1"/>
    <col min="4" max="4" width="12.58203125" style="19" customWidth="1"/>
    <col min="5" max="5" width="13.9140625" style="19" customWidth="1"/>
    <col min="6" max="6" width="15.83203125" style="19" customWidth="1"/>
    <col min="7" max="7" width="10.4140625" style="19" customWidth="1"/>
    <col min="8" max="8" width="13.33203125" style="19" bestFit="1" customWidth="1"/>
    <col min="9" max="9" width="13.33203125" style="19" customWidth="1"/>
    <col min="10" max="10" width="16.1640625" style="19" customWidth="1"/>
    <col min="11" max="11" width="27.08203125" style="19" bestFit="1" customWidth="1"/>
    <col min="12" max="12" width="27.08203125" style="19" customWidth="1"/>
    <col min="13" max="13" width="33.5" style="19" customWidth="1"/>
    <col min="14" max="14" width="12.1640625" style="19" customWidth="1"/>
    <col min="15" max="15" width="23.58203125" style="19" customWidth="1"/>
    <col min="16" max="16" width="40" style="19" customWidth="1"/>
    <col min="17" max="18" width="25.58203125" style="19" customWidth="1"/>
    <col min="19" max="19" width="22.6640625" style="19" customWidth="1"/>
    <col min="20" max="21" width="16.58203125" style="19" customWidth="1"/>
    <col min="22" max="22" width="18.1640625" style="19" customWidth="1"/>
    <col min="23" max="23" width="14.08203125" style="19" customWidth="1"/>
    <col min="24" max="24" width="18.08203125" style="19" customWidth="1"/>
    <col min="25" max="25" width="16.58203125" style="19" customWidth="1"/>
    <col min="26" max="26" width="18.1640625" style="19" customWidth="1"/>
    <col min="27" max="16384" width="10.58203125" style="19"/>
  </cols>
  <sheetData>
    <row r="2" spans="1:27" s="22" customFormat="1" ht="43.5" customHeight="1" x14ac:dyDescent="0.25">
      <c r="A2" s="20" t="s">
        <v>131</v>
      </c>
      <c r="B2" s="20" t="s">
        <v>3</v>
      </c>
      <c r="C2" s="20" t="s">
        <v>89</v>
      </c>
      <c r="D2" s="20" t="s">
        <v>2</v>
      </c>
      <c r="E2" s="20" t="s">
        <v>12</v>
      </c>
      <c r="F2" s="20" t="s">
        <v>10</v>
      </c>
      <c r="G2" s="20" t="s">
        <v>17</v>
      </c>
      <c r="H2" s="20" t="s">
        <v>19</v>
      </c>
      <c r="I2" s="20" t="s">
        <v>58</v>
      </c>
      <c r="J2" s="20" t="s">
        <v>74</v>
      </c>
      <c r="K2" s="20" t="s">
        <v>149</v>
      </c>
      <c r="L2" s="20" t="s">
        <v>174</v>
      </c>
      <c r="M2" s="20" t="s">
        <v>175</v>
      </c>
      <c r="N2" s="21" t="s">
        <v>97</v>
      </c>
      <c r="O2" s="20" t="s">
        <v>33</v>
      </c>
      <c r="P2" s="20" t="s">
        <v>44</v>
      </c>
      <c r="Q2" s="20" t="s">
        <v>52</v>
      </c>
      <c r="R2" s="20" t="s">
        <v>180</v>
      </c>
      <c r="S2" s="20" t="s">
        <v>53</v>
      </c>
      <c r="T2" s="20" t="s">
        <v>31</v>
      </c>
      <c r="U2" s="20" t="s">
        <v>123</v>
      </c>
      <c r="V2" s="20" t="s">
        <v>23</v>
      </c>
      <c r="W2" s="20" t="s">
        <v>7</v>
      </c>
      <c r="X2" s="21" t="s">
        <v>88</v>
      </c>
      <c r="Y2" s="20" t="s">
        <v>113</v>
      </c>
      <c r="Z2" s="20" t="s">
        <v>112</v>
      </c>
    </row>
    <row r="3" spans="1:27" s="22" customFormat="1" ht="43.5" customHeight="1" x14ac:dyDescent="0.25">
      <c r="A3" s="20"/>
      <c r="B3" s="20"/>
      <c r="C3" s="20"/>
      <c r="D3" s="20"/>
      <c r="E3" s="20"/>
      <c r="F3" s="20"/>
      <c r="G3" s="20"/>
      <c r="H3" s="20"/>
      <c r="I3" s="55"/>
      <c r="J3" s="55"/>
      <c r="K3" s="20"/>
      <c r="L3" s="55"/>
      <c r="M3" s="20"/>
      <c r="N3" s="21"/>
      <c r="O3" s="20"/>
      <c r="P3" s="55"/>
      <c r="Q3" s="20"/>
      <c r="R3" s="20"/>
      <c r="S3" s="20"/>
      <c r="T3" s="20"/>
      <c r="U3" s="20"/>
      <c r="V3" s="20"/>
      <c r="W3" s="20"/>
      <c r="X3" s="21"/>
      <c r="Y3" s="20"/>
      <c r="Z3" s="20"/>
      <c r="AA3" s="19"/>
    </row>
    <row r="4" spans="1:27" s="56" customFormat="1" ht="21" customHeight="1" x14ac:dyDescent="0.25">
      <c r="A4" s="62" t="s">
        <v>108</v>
      </c>
      <c r="B4" s="55" t="s">
        <v>110</v>
      </c>
      <c r="C4" s="55" t="s">
        <v>96</v>
      </c>
      <c r="D4" s="55" t="s">
        <v>96</v>
      </c>
      <c r="E4" s="55" t="s">
        <v>110</v>
      </c>
      <c r="F4" s="55" t="s">
        <v>99</v>
      </c>
      <c r="G4" s="83" t="s">
        <v>109</v>
      </c>
      <c r="H4" s="83"/>
      <c r="I4" s="55" t="s">
        <v>98</v>
      </c>
      <c r="J4" s="55" t="s">
        <v>109</v>
      </c>
      <c r="K4" s="62" t="s">
        <v>108</v>
      </c>
      <c r="L4" s="55" t="s">
        <v>96</v>
      </c>
      <c r="M4" s="62" t="s">
        <v>108</v>
      </c>
      <c r="N4" s="55" t="s">
        <v>110</v>
      </c>
      <c r="O4" s="55" t="s">
        <v>110</v>
      </c>
      <c r="P4" s="55" t="s">
        <v>110</v>
      </c>
      <c r="Q4" s="55" t="s">
        <v>110</v>
      </c>
      <c r="R4" s="55" t="s">
        <v>110</v>
      </c>
      <c r="S4" s="55" t="s">
        <v>110</v>
      </c>
      <c r="T4" s="55" t="s">
        <v>110</v>
      </c>
      <c r="U4" s="73" t="s">
        <v>99</v>
      </c>
      <c r="V4" s="73" t="s">
        <v>99</v>
      </c>
      <c r="W4" s="73" t="s">
        <v>99</v>
      </c>
      <c r="X4" s="55" t="s">
        <v>109</v>
      </c>
      <c r="Y4" s="55" t="s">
        <v>96</v>
      </c>
      <c r="Z4" s="55" t="s">
        <v>99</v>
      </c>
      <c r="AA4" s="19"/>
    </row>
    <row r="5" spans="1:27" x14ac:dyDescent="0.25">
      <c r="A5" s="67" t="s">
        <v>132</v>
      </c>
      <c r="B5" s="17" t="s">
        <v>137</v>
      </c>
      <c r="C5" s="67" t="s">
        <v>120</v>
      </c>
      <c r="D5" s="67" t="s">
        <v>121</v>
      </c>
      <c r="E5" s="67" t="s">
        <v>13</v>
      </c>
      <c r="F5" s="68">
        <v>38384</v>
      </c>
      <c r="G5" s="14">
        <f ca="1">IF(F5="","",INT(('Synthèse des résultats'!$G$1-Données!F5)/365.25))</f>
        <v>19</v>
      </c>
      <c r="H5" s="14">
        <f ca="1" xml:space="preserve"> IF(F5="","",VLOOKUP(G5,'Paramètres figés'!$O$3:$P$31,2,FALSE))</f>
        <v>4</v>
      </c>
      <c r="I5" s="70" t="s">
        <v>63</v>
      </c>
      <c r="J5" s="69" t="str">
        <f xml:space="preserve"> IFERROR(VLOOKUP(I5,'Paramètres figés'!$C$3:$D$20,2,FALSE),"")</f>
        <v>Collège</v>
      </c>
      <c r="K5" s="67" t="s">
        <v>155</v>
      </c>
      <c r="L5" s="67"/>
      <c r="M5" s="12"/>
      <c r="N5" s="67" t="s">
        <v>16</v>
      </c>
      <c r="O5" s="67" t="s">
        <v>38</v>
      </c>
      <c r="P5" s="17" t="s">
        <v>48</v>
      </c>
      <c r="Q5" s="17"/>
      <c r="R5" s="17" t="s">
        <v>122</v>
      </c>
      <c r="S5" s="17"/>
      <c r="T5" s="17"/>
      <c r="U5" s="17"/>
      <c r="V5" s="18"/>
      <c r="W5" s="18"/>
      <c r="X5" s="16" t="str">
        <f>IF(V5="","",IF(W5="",INT(('Synthèse des résultats'!$G$1-V5)/7),INT((W5-V5)/7)))</f>
        <v/>
      </c>
      <c r="Y5" s="17"/>
      <c r="Z5" s="18"/>
      <c r="AA5" s="19" t="s">
        <v>122</v>
      </c>
    </row>
    <row r="6" spans="1:27" ht="27" x14ac:dyDescent="0.25">
      <c r="A6" s="67" t="s">
        <v>132</v>
      </c>
      <c r="B6" s="17"/>
      <c r="C6" s="67" t="s">
        <v>120</v>
      </c>
      <c r="D6" s="67" t="s">
        <v>121</v>
      </c>
      <c r="E6" s="67" t="s">
        <v>13</v>
      </c>
      <c r="F6" s="68">
        <v>38384</v>
      </c>
      <c r="G6" s="14">
        <f ca="1">IF(F6="","",INT(('Synthèse des résultats'!$G$1-Données!F6)/365.25))</f>
        <v>19</v>
      </c>
      <c r="H6" s="14">
        <f ca="1" xml:space="preserve"> IF(F6="","",VLOOKUP(G6,'Paramètres figés'!$O$3:$P$31,2,FALSE))</f>
        <v>4</v>
      </c>
      <c r="I6" s="70" t="s">
        <v>63</v>
      </c>
      <c r="J6" s="69" t="str">
        <f xml:space="preserve"> IFERROR(VLOOKUP(I6,'Paramètres figés'!$C$3:$D$20,2,FALSE),"")</f>
        <v>Collège</v>
      </c>
      <c r="K6" s="67" t="s">
        <v>157</v>
      </c>
      <c r="L6" s="67"/>
      <c r="M6" s="12"/>
      <c r="N6" s="67" t="s">
        <v>16</v>
      </c>
      <c r="O6" s="67" t="s">
        <v>38</v>
      </c>
      <c r="P6" s="17"/>
      <c r="Q6" s="17"/>
      <c r="R6" s="17" t="s">
        <v>122</v>
      </c>
      <c r="S6" s="17"/>
      <c r="T6" s="17"/>
      <c r="U6" s="17"/>
      <c r="V6" s="18"/>
      <c r="W6" s="17"/>
      <c r="X6" s="16"/>
      <c r="Y6" s="17"/>
      <c r="Z6" s="18"/>
      <c r="AA6" s="19" t="s">
        <v>122</v>
      </c>
    </row>
    <row r="7" spans="1:27" x14ac:dyDescent="0.25">
      <c r="A7" s="67" t="s">
        <v>132</v>
      </c>
      <c r="B7" s="17"/>
      <c r="C7" s="67" t="s">
        <v>120</v>
      </c>
      <c r="D7" s="67" t="s">
        <v>121</v>
      </c>
      <c r="E7" s="67" t="s">
        <v>13</v>
      </c>
      <c r="F7" s="68">
        <v>38384</v>
      </c>
      <c r="G7" s="14">
        <f ca="1">IF(F7="","",INT(('Synthèse des résultats'!$G$1-Données!F7)/365.25))</f>
        <v>19</v>
      </c>
      <c r="H7" s="14">
        <f ca="1" xml:space="preserve"> IF(F7="","",VLOOKUP(G7,'Paramètres figés'!$O$3:$P$31,2,FALSE))</f>
        <v>4</v>
      </c>
      <c r="I7" s="70" t="s">
        <v>63</v>
      </c>
      <c r="J7" s="69" t="str">
        <f xml:space="preserve"> IFERROR(VLOOKUP(I7,'Paramètres figés'!$C$3:$D$20,2,FALSE),"")</f>
        <v>Collège</v>
      </c>
      <c r="K7" s="67" t="s">
        <v>151</v>
      </c>
      <c r="L7" s="67"/>
      <c r="M7" s="12"/>
      <c r="N7" s="67" t="s">
        <v>16</v>
      </c>
      <c r="O7" s="67" t="s">
        <v>38</v>
      </c>
      <c r="P7" s="17"/>
      <c r="Q7" s="17"/>
      <c r="R7" s="17" t="s">
        <v>122</v>
      </c>
      <c r="S7" s="17"/>
      <c r="T7" s="17"/>
      <c r="U7" s="17"/>
      <c r="V7" s="18"/>
      <c r="W7" s="17"/>
      <c r="X7" s="16"/>
      <c r="Y7" s="17"/>
      <c r="Z7" s="18"/>
      <c r="AA7" s="19" t="s">
        <v>122</v>
      </c>
    </row>
    <row r="8" spans="1:27" x14ac:dyDescent="0.25">
      <c r="A8" s="12"/>
      <c r="B8" s="17"/>
      <c r="C8" s="12"/>
      <c r="D8" s="12"/>
      <c r="E8" s="12"/>
      <c r="F8" s="13"/>
      <c r="G8" s="14" t="str">
        <f>IF(F8="","",INT(('Synthèse des résultats'!$G$1-Données!F8)/365.25))</f>
        <v/>
      </c>
      <c r="H8" s="14" t="str">
        <f xml:space="preserve"> IF(F8="","",VLOOKUP(G8,'Paramètres figés'!$O$3:$P$31,2,FALSE))</f>
        <v/>
      </c>
      <c r="I8" s="15"/>
      <c r="J8" s="69" t="str">
        <f xml:space="preserve"> IFERROR(VLOOKUP(I8,'Paramètres figés'!$C$3:$D$20,2,FALSE),"")</f>
        <v/>
      </c>
      <c r="K8" s="12"/>
      <c r="L8" s="12"/>
      <c r="M8" s="12"/>
      <c r="N8" s="12"/>
      <c r="O8" s="12"/>
      <c r="P8" s="17"/>
      <c r="Q8" s="17"/>
      <c r="R8" s="17"/>
      <c r="S8" s="17"/>
      <c r="T8" s="17"/>
      <c r="U8" s="17"/>
      <c r="V8" s="18"/>
      <c r="W8" s="18"/>
      <c r="X8" s="16"/>
      <c r="Y8" s="17"/>
      <c r="Z8" s="18"/>
    </row>
    <row r="9" spans="1:27" x14ac:dyDescent="0.25">
      <c r="A9" s="12"/>
      <c r="B9" s="17"/>
      <c r="C9" s="12"/>
      <c r="D9" s="12"/>
      <c r="E9" s="12"/>
      <c r="F9" s="13"/>
      <c r="G9" s="14" t="str">
        <f>IF(F9="","",INT(('Synthèse des résultats'!$G$1-Données!F9)/365.25))</f>
        <v/>
      </c>
      <c r="H9" s="14" t="str">
        <f xml:space="preserve"> IF(F9="","",VLOOKUP(G9,'Paramètres figés'!$O$3:$P$31,2,FALSE))</f>
        <v/>
      </c>
      <c r="I9" s="15"/>
      <c r="J9" s="69" t="str">
        <f xml:space="preserve"> IFERROR(VLOOKUP(I9,'Paramètres figés'!$C$3:$D$20,2,FALSE),"")</f>
        <v/>
      </c>
      <c r="K9" s="12"/>
      <c r="L9" s="12"/>
      <c r="M9" s="12"/>
      <c r="N9" s="12"/>
      <c r="O9" s="12"/>
      <c r="P9" s="17"/>
      <c r="Q9" s="17"/>
      <c r="R9" s="17"/>
      <c r="S9" s="17"/>
      <c r="T9" s="17"/>
      <c r="U9" s="17"/>
      <c r="V9" s="18"/>
      <c r="W9" s="17"/>
      <c r="X9" s="16"/>
      <c r="Y9" s="17"/>
      <c r="Z9" s="18"/>
    </row>
    <row r="10" spans="1:27" x14ac:dyDescent="0.25">
      <c r="A10" s="12"/>
      <c r="B10" s="17"/>
      <c r="C10" s="12"/>
      <c r="D10" s="12"/>
      <c r="E10" s="12"/>
      <c r="F10" s="13"/>
      <c r="G10" s="14" t="str">
        <f>IF(F10="","",INT(('Synthèse des résultats'!$G$1-Données!F10)/365.25))</f>
        <v/>
      </c>
      <c r="H10" s="14" t="str">
        <f xml:space="preserve"> IF(F10="","",VLOOKUP(G10,'Paramètres figés'!$O$3:$P$31,2,FALSE))</f>
        <v/>
      </c>
      <c r="I10" s="15"/>
      <c r="J10" s="69" t="str">
        <f xml:space="preserve"> IFERROR(VLOOKUP(I10,'Paramètres figés'!$C$3:$D$20,2,FALSE),"")</f>
        <v/>
      </c>
      <c r="K10" s="12"/>
      <c r="L10" s="12"/>
      <c r="M10" s="12"/>
      <c r="N10" s="12"/>
      <c r="O10" s="12"/>
      <c r="P10" s="17"/>
      <c r="Q10" s="17"/>
      <c r="R10" s="17"/>
      <c r="S10" s="17"/>
      <c r="T10" s="17"/>
      <c r="U10" s="17"/>
      <c r="V10" s="18"/>
      <c r="W10" s="17"/>
      <c r="X10" s="16"/>
      <c r="Y10" s="17"/>
      <c r="Z10" s="18"/>
    </row>
    <row r="11" spans="1:27" x14ac:dyDescent="0.25">
      <c r="A11" s="12"/>
      <c r="B11" s="17"/>
      <c r="C11" s="12"/>
      <c r="D11" s="12"/>
      <c r="E11" s="12"/>
      <c r="F11" s="13"/>
      <c r="G11" s="14" t="str">
        <f>IF(F11="","",INT(('Synthèse des résultats'!$G$1-Données!F11)/365.25))</f>
        <v/>
      </c>
      <c r="H11" s="14" t="str">
        <f xml:space="preserve"> IF(F11="","",VLOOKUP(G11,'Paramètres figés'!$O$3:$P$31,2,FALSE))</f>
        <v/>
      </c>
      <c r="I11" s="15"/>
      <c r="J11" s="69" t="str">
        <f xml:space="preserve"> IFERROR(VLOOKUP(I11,'Paramètres figés'!$C$3:$D$20,2,FALSE),"")</f>
        <v/>
      </c>
      <c r="K11" s="12"/>
      <c r="L11" s="12"/>
      <c r="M11" s="12"/>
      <c r="N11" s="12"/>
      <c r="O11" s="12"/>
      <c r="P11" s="17"/>
      <c r="Q11" s="17"/>
      <c r="R11" s="17"/>
      <c r="S11" s="17"/>
      <c r="T11" s="17"/>
      <c r="U11" s="17"/>
      <c r="V11" s="18"/>
      <c r="W11" s="17"/>
      <c r="X11" s="16"/>
      <c r="Y11" s="17"/>
      <c r="Z11" s="18"/>
    </row>
    <row r="12" spans="1:27" x14ac:dyDescent="0.25">
      <c r="A12" s="12"/>
      <c r="B12" s="17"/>
      <c r="C12" s="12"/>
      <c r="D12" s="12"/>
      <c r="E12" s="12"/>
      <c r="F12" s="13"/>
      <c r="G12" s="14" t="str">
        <f>IF(F12="","",INT(('Synthèse des résultats'!$G$1-Données!F12)/365.25))</f>
        <v/>
      </c>
      <c r="H12" s="14" t="str">
        <f xml:space="preserve"> IF(F12="","",VLOOKUP(G12,'Paramètres figés'!$O$3:$P$31,2,FALSE))</f>
        <v/>
      </c>
      <c r="I12" s="15"/>
      <c r="J12" s="69" t="str">
        <f xml:space="preserve"> IFERROR(VLOOKUP(I12,'Paramètres figés'!$C$3:$D$20,2,FALSE),"")</f>
        <v/>
      </c>
      <c r="K12" s="12"/>
      <c r="L12" s="12"/>
      <c r="M12" s="12"/>
      <c r="N12" s="12"/>
      <c r="O12" s="12"/>
      <c r="P12" s="17"/>
      <c r="Q12" s="17"/>
      <c r="R12" s="17"/>
      <c r="S12" s="17"/>
      <c r="T12" s="17"/>
      <c r="U12" s="17"/>
      <c r="V12" s="18"/>
      <c r="W12" s="17"/>
      <c r="X12" s="16"/>
      <c r="Y12" s="17"/>
      <c r="Z12" s="18"/>
    </row>
    <row r="13" spans="1:27" x14ac:dyDescent="0.25">
      <c r="A13" s="12"/>
      <c r="B13" s="17"/>
      <c r="C13" s="12"/>
      <c r="D13" s="12"/>
      <c r="E13" s="12"/>
      <c r="F13" s="13"/>
      <c r="G13" s="14" t="str">
        <f>IF(F13="","",INT(('Synthèse des résultats'!$G$1-Données!F13)/365.25))</f>
        <v/>
      </c>
      <c r="H13" s="14" t="str">
        <f xml:space="preserve"> IF(F13="","",VLOOKUP(G13,'Paramètres figés'!$O$3:$P$31,2,FALSE))</f>
        <v/>
      </c>
      <c r="I13" s="15"/>
      <c r="J13" s="69" t="str">
        <f xml:space="preserve"> IFERROR(VLOOKUP(I13,'Paramètres figés'!$C$3:$D$20,2,FALSE),"")</f>
        <v/>
      </c>
      <c r="K13" s="12"/>
      <c r="L13" s="12"/>
      <c r="M13" s="12"/>
      <c r="N13" s="12"/>
      <c r="O13" s="12"/>
      <c r="P13" s="17"/>
      <c r="Q13" s="17"/>
      <c r="R13" s="17"/>
      <c r="S13" s="17"/>
      <c r="T13" s="17"/>
      <c r="U13" s="17"/>
      <c r="V13" s="18"/>
      <c r="W13" s="18"/>
      <c r="X13" s="16"/>
      <c r="Y13" s="17"/>
      <c r="Z13" s="18"/>
    </row>
    <row r="14" spans="1:27" x14ac:dyDescent="0.25">
      <c r="A14" s="12"/>
      <c r="B14" s="17"/>
      <c r="C14" s="12"/>
      <c r="D14" s="12"/>
      <c r="E14" s="12"/>
      <c r="F14" s="13"/>
      <c r="G14" s="14" t="str">
        <f>IF(F14="","",INT(('Synthèse des résultats'!$G$1-Données!F14)/365.25))</f>
        <v/>
      </c>
      <c r="H14" s="14" t="str">
        <f xml:space="preserve"> IF(F14="","",VLOOKUP(G14,'Paramètres figés'!$O$3:$P$31,2,FALSE))</f>
        <v/>
      </c>
      <c r="I14" s="15"/>
      <c r="J14" s="69" t="str">
        <f xml:space="preserve"> IFERROR(VLOOKUP(I14,'Paramètres figés'!$C$3:$D$20,2,FALSE),"")</f>
        <v/>
      </c>
      <c r="K14" s="12"/>
      <c r="L14" s="12"/>
      <c r="M14" s="12"/>
      <c r="N14" s="12"/>
      <c r="O14" s="12"/>
      <c r="P14" s="17"/>
      <c r="Q14" s="17"/>
      <c r="R14" s="17"/>
      <c r="S14" s="17"/>
      <c r="T14" s="17"/>
      <c r="U14" s="17"/>
      <c r="V14" s="18"/>
      <c r="W14" s="17"/>
      <c r="X14" s="16"/>
      <c r="Y14" s="17"/>
      <c r="Z14" s="18"/>
    </row>
    <row r="15" spans="1:27" x14ac:dyDescent="0.25">
      <c r="A15" s="12"/>
      <c r="B15" s="17"/>
      <c r="C15" s="12"/>
      <c r="D15" s="12"/>
      <c r="E15" s="12"/>
      <c r="F15" s="13"/>
      <c r="G15" s="14" t="str">
        <f>IF(F15="","",INT(('Synthèse des résultats'!$G$1-Données!F15)/365.25))</f>
        <v/>
      </c>
      <c r="H15" s="14" t="str">
        <f xml:space="preserve"> IF(F15="","",VLOOKUP(G15,'Paramètres figés'!$O$3:$P$31,2,FALSE))</f>
        <v/>
      </c>
      <c r="I15" s="15"/>
      <c r="J15" s="69" t="str">
        <f xml:space="preserve"> IFERROR(VLOOKUP(I15,'Paramètres figés'!$C$3:$D$20,2,FALSE),"")</f>
        <v/>
      </c>
      <c r="K15" s="12"/>
      <c r="L15" s="12"/>
      <c r="M15" s="12"/>
      <c r="N15" s="12"/>
      <c r="O15" s="12"/>
      <c r="P15" s="17"/>
      <c r="Q15" s="17"/>
      <c r="R15" s="17"/>
      <c r="S15" s="17"/>
      <c r="T15" s="17"/>
      <c r="U15" s="17"/>
      <c r="V15" s="18"/>
      <c r="W15" s="17"/>
      <c r="X15" s="16"/>
      <c r="Y15" s="17"/>
      <c r="Z15" s="18"/>
    </row>
    <row r="16" spans="1:27" x14ac:dyDescent="0.25">
      <c r="A16" s="12"/>
      <c r="B16" s="17"/>
      <c r="C16" s="12"/>
      <c r="D16" s="12"/>
      <c r="E16" s="12"/>
      <c r="F16" s="13"/>
      <c r="G16" s="14" t="str">
        <f>IF(F16="","",INT(('Synthèse des résultats'!$G$1-Données!F16)/365.25))</f>
        <v/>
      </c>
      <c r="H16" s="14" t="str">
        <f xml:space="preserve"> IF(F16="","",VLOOKUP(G16,'Paramètres figés'!$O$3:$P$31,2,FALSE))</f>
        <v/>
      </c>
      <c r="I16" s="15"/>
      <c r="J16" s="69" t="str">
        <f xml:space="preserve"> IFERROR(VLOOKUP(I16,'Paramètres figés'!$C$3:$D$20,2,FALSE),"")</f>
        <v/>
      </c>
      <c r="K16" s="12"/>
      <c r="L16" s="12"/>
      <c r="M16" s="12"/>
      <c r="N16" s="12"/>
      <c r="O16" s="12"/>
      <c r="P16" s="17"/>
      <c r="Q16" s="17"/>
      <c r="R16" s="17"/>
      <c r="S16" s="17"/>
      <c r="T16" s="17"/>
      <c r="U16" s="17"/>
      <c r="V16" s="17"/>
      <c r="W16" s="17"/>
      <c r="X16" s="16"/>
      <c r="Y16" s="17"/>
      <c r="Z16" s="17"/>
    </row>
    <row r="17" spans="1:26" x14ac:dyDescent="0.25">
      <c r="A17" s="12"/>
      <c r="B17" s="17"/>
      <c r="C17" s="12"/>
      <c r="D17" s="12"/>
      <c r="E17" s="12"/>
      <c r="F17" s="12"/>
      <c r="G17" s="14" t="str">
        <f>IF(F17="","",INT(('Synthèse des résultats'!$G$1-Données!F17)/365.25))</f>
        <v/>
      </c>
      <c r="H17" s="14" t="str">
        <f xml:space="preserve"> IF(F17="","",VLOOKUP(G17,'Paramètres figés'!$O$3:$P$31,2,FALSE))</f>
        <v/>
      </c>
      <c r="I17" s="15"/>
      <c r="J17" s="69" t="str">
        <f xml:space="preserve"> IFERROR(VLOOKUP(I17,'Paramètres figés'!$C$3:$D$20,2,FALSE),"")</f>
        <v/>
      </c>
      <c r="K17" s="12"/>
      <c r="L17" s="12"/>
      <c r="M17" s="12"/>
      <c r="N17" s="12"/>
      <c r="O17" s="12"/>
      <c r="P17" s="17"/>
      <c r="Q17" s="17"/>
      <c r="R17" s="17"/>
      <c r="S17" s="17"/>
      <c r="T17" s="17"/>
      <c r="U17" s="17"/>
      <c r="V17" s="17"/>
      <c r="W17" s="17"/>
      <c r="X17" s="16"/>
      <c r="Y17" s="17"/>
      <c r="Z17" s="17"/>
    </row>
    <row r="18" spans="1:26" x14ac:dyDescent="0.25">
      <c r="A18" s="12"/>
      <c r="B18" s="17"/>
      <c r="C18" s="12"/>
      <c r="D18" s="12"/>
      <c r="E18" s="12"/>
      <c r="F18" s="12"/>
      <c r="G18" s="14" t="str">
        <f>IF(F18="","",INT(('Synthèse des résultats'!$G$1-Données!F18)/365.25))</f>
        <v/>
      </c>
      <c r="H18" s="14" t="str">
        <f xml:space="preserve"> IF(F18="","",VLOOKUP(G18,'Paramètres figés'!$O$3:$P$31,2,FALSE))</f>
        <v/>
      </c>
      <c r="I18" s="15"/>
      <c r="J18" s="69" t="str">
        <f xml:space="preserve"> IFERROR(VLOOKUP(I18,'Paramètres figés'!$C$3:$D$20,2,FALSE),"")</f>
        <v/>
      </c>
      <c r="K18" s="12"/>
      <c r="L18" s="12"/>
      <c r="M18" s="12"/>
      <c r="N18" s="12"/>
      <c r="O18" s="12"/>
      <c r="P18" s="17"/>
      <c r="Q18" s="17"/>
      <c r="R18" s="17"/>
      <c r="S18" s="17"/>
      <c r="T18" s="17"/>
      <c r="U18" s="17"/>
      <c r="V18" s="17"/>
      <c r="W18" s="17"/>
      <c r="X18" s="16"/>
      <c r="Y18" s="17"/>
      <c r="Z18" s="17"/>
    </row>
    <row r="19" spans="1:26" x14ac:dyDescent="0.25">
      <c r="A19" s="12"/>
      <c r="B19" s="17"/>
      <c r="C19" s="12"/>
      <c r="D19" s="12"/>
      <c r="E19" s="12"/>
      <c r="F19" s="12"/>
      <c r="G19" s="14" t="str">
        <f>IF(F19="","",INT(('Synthèse des résultats'!$G$1-Données!F19)/365.25))</f>
        <v/>
      </c>
      <c r="H19" s="14" t="str">
        <f xml:space="preserve"> IF(F19="","",VLOOKUP(G19,'Paramètres figés'!$O$3:$P$31,2,FALSE))</f>
        <v/>
      </c>
      <c r="I19" s="15"/>
      <c r="J19" s="69" t="str">
        <f xml:space="preserve"> IFERROR(VLOOKUP(I19,'Paramètres figés'!$C$3:$D$20,2,FALSE),"")</f>
        <v/>
      </c>
      <c r="K19" s="12"/>
      <c r="L19" s="12"/>
      <c r="M19" s="12"/>
      <c r="N19" s="12"/>
      <c r="O19" s="12"/>
      <c r="P19" s="17"/>
      <c r="Q19" s="17"/>
      <c r="R19" s="17"/>
      <c r="S19" s="17"/>
      <c r="T19" s="17"/>
      <c r="U19" s="17"/>
      <c r="V19" s="17"/>
      <c r="W19" s="17"/>
      <c r="X19" s="16"/>
      <c r="Y19" s="17"/>
      <c r="Z19" s="17"/>
    </row>
    <row r="20" spans="1:26" x14ac:dyDescent="0.25">
      <c r="A20" s="12"/>
      <c r="B20" s="17"/>
      <c r="C20" s="12"/>
      <c r="D20" s="12"/>
      <c r="E20" s="12"/>
      <c r="F20" s="12"/>
      <c r="G20" s="14" t="str">
        <f>IF(F20="","",INT(('Synthèse des résultats'!$G$1-Données!F20)/365.25))</f>
        <v/>
      </c>
      <c r="H20" s="14" t="str">
        <f xml:space="preserve"> IF(F20="","",VLOOKUP(G20,'Paramètres figés'!$O$3:$P$31,2,FALSE))</f>
        <v/>
      </c>
      <c r="I20" s="15"/>
      <c r="J20" s="69" t="str">
        <f xml:space="preserve"> IFERROR(VLOOKUP(I20,'Paramètres figés'!$C$3:$D$20,2,FALSE),"")</f>
        <v/>
      </c>
      <c r="K20" s="12"/>
      <c r="L20" s="12"/>
      <c r="M20" s="12"/>
      <c r="N20" s="12"/>
      <c r="O20" s="12"/>
      <c r="P20" s="17"/>
      <c r="Q20" s="17"/>
      <c r="R20" s="17"/>
      <c r="S20" s="17"/>
      <c r="T20" s="17"/>
      <c r="U20" s="17"/>
      <c r="V20" s="17"/>
      <c r="W20" s="17"/>
      <c r="X20" s="16"/>
      <c r="Y20" s="17"/>
      <c r="Z20" s="17"/>
    </row>
    <row r="21" spans="1:26" x14ac:dyDescent="0.25">
      <c r="A21" s="12"/>
      <c r="B21" s="17"/>
      <c r="C21" s="12"/>
      <c r="D21" s="12"/>
      <c r="E21" s="12"/>
      <c r="F21" s="12"/>
      <c r="G21" s="14" t="str">
        <f>IF(F21="","",INT(('Synthèse des résultats'!$G$1-Données!F21)/365.25))</f>
        <v/>
      </c>
      <c r="H21" s="14" t="str">
        <f xml:space="preserve"> IF(F21="","",VLOOKUP(G21,'Paramètres figés'!$O$3:$P$31,2,FALSE))</f>
        <v/>
      </c>
      <c r="I21" s="15"/>
      <c r="J21" s="69" t="str">
        <f xml:space="preserve"> IFERROR(VLOOKUP(I21,'Paramètres figés'!$C$3:$D$20,2,FALSE),"")</f>
        <v/>
      </c>
      <c r="K21" s="12"/>
      <c r="L21" s="12"/>
      <c r="M21" s="12"/>
      <c r="N21" s="12"/>
      <c r="O21" s="12"/>
      <c r="P21" s="17"/>
      <c r="Q21" s="17"/>
      <c r="R21" s="17"/>
      <c r="S21" s="17"/>
      <c r="T21" s="17"/>
      <c r="U21" s="17"/>
      <c r="V21" s="17"/>
      <c r="W21" s="17"/>
      <c r="X21" s="16"/>
      <c r="Y21" s="17"/>
      <c r="Z21" s="17"/>
    </row>
    <row r="22" spans="1:26" x14ac:dyDescent="0.25">
      <c r="A22" s="12"/>
      <c r="B22" s="17"/>
      <c r="C22" s="12"/>
      <c r="D22" s="12"/>
      <c r="E22" s="12"/>
      <c r="F22" s="12"/>
      <c r="G22" s="14" t="str">
        <f>IF(F22="","",INT(('Synthèse des résultats'!$G$1-Données!F22)/365.25))</f>
        <v/>
      </c>
      <c r="H22" s="14" t="str">
        <f xml:space="preserve"> IF(F22="","",VLOOKUP(G22,'Paramètres figés'!$O$3:$P$31,2,FALSE))</f>
        <v/>
      </c>
      <c r="I22" s="15"/>
      <c r="J22" s="69" t="str">
        <f xml:space="preserve"> IFERROR(VLOOKUP(I22,'Paramètres figés'!$C$3:$D$20,2,FALSE),"")</f>
        <v/>
      </c>
      <c r="K22" s="12"/>
      <c r="L22" s="12"/>
      <c r="M22" s="12"/>
      <c r="N22" s="12"/>
      <c r="O22" s="12"/>
      <c r="P22" s="17"/>
      <c r="Q22" s="17"/>
      <c r="R22" s="17"/>
      <c r="S22" s="17"/>
      <c r="T22" s="17"/>
      <c r="U22" s="17"/>
      <c r="V22" s="17"/>
      <c r="W22" s="17"/>
      <c r="X22" s="16"/>
      <c r="Y22" s="17"/>
      <c r="Z22" s="17"/>
    </row>
    <row r="23" spans="1:26" x14ac:dyDescent="0.25">
      <c r="A23" s="12"/>
      <c r="B23" s="17"/>
      <c r="C23" s="12"/>
      <c r="D23" s="12"/>
      <c r="E23" s="12"/>
      <c r="F23" s="12"/>
      <c r="G23" s="14" t="str">
        <f>IF(F23="","",INT(('Synthèse des résultats'!$G$1-Données!F23)/365.25))</f>
        <v/>
      </c>
      <c r="H23" s="14" t="str">
        <f xml:space="preserve"> IF(F23="","",VLOOKUP(G23,'Paramètres figés'!$O$3:$P$31,2,FALSE))</f>
        <v/>
      </c>
      <c r="I23" s="15"/>
      <c r="J23" s="69" t="str">
        <f xml:space="preserve"> IFERROR(VLOOKUP(I23,'Paramètres figés'!$C$3:$D$20,2,FALSE),"")</f>
        <v/>
      </c>
      <c r="K23" s="12"/>
      <c r="L23" s="12"/>
      <c r="M23" s="12"/>
      <c r="N23" s="12"/>
      <c r="O23" s="12"/>
      <c r="P23" s="17"/>
      <c r="Q23" s="17"/>
      <c r="R23" s="17"/>
      <c r="S23" s="17"/>
      <c r="T23" s="17"/>
      <c r="U23" s="17"/>
      <c r="V23" s="17"/>
      <c r="W23" s="17"/>
      <c r="X23" s="16"/>
      <c r="Y23" s="17"/>
      <c r="Z23" s="17"/>
    </row>
    <row r="24" spans="1:26" x14ac:dyDescent="0.25">
      <c r="A24" s="12"/>
      <c r="B24" s="17"/>
      <c r="C24" s="12"/>
      <c r="D24" s="12"/>
      <c r="E24" s="12"/>
      <c r="F24" s="12"/>
      <c r="G24" s="14" t="str">
        <f>IF(F24="","",INT(('Synthèse des résultats'!$G$1-Données!F24)/365.25))</f>
        <v/>
      </c>
      <c r="H24" s="14" t="str">
        <f xml:space="preserve"> IF(F24="","",VLOOKUP(G24,'Paramètres figés'!$O$3:$P$31,2,FALSE))</f>
        <v/>
      </c>
      <c r="I24" s="15"/>
      <c r="J24" s="69" t="str">
        <f xml:space="preserve"> IFERROR(VLOOKUP(I24,'Paramètres figés'!$C$3:$D$20,2,FALSE),"")</f>
        <v/>
      </c>
      <c r="K24" s="12"/>
      <c r="L24" s="12"/>
      <c r="M24" s="12"/>
      <c r="N24" s="12"/>
      <c r="O24" s="12"/>
      <c r="P24" s="17"/>
      <c r="Q24" s="17"/>
      <c r="R24" s="17"/>
      <c r="S24" s="17"/>
      <c r="T24" s="17"/>
      <c r="U24" s="17"/>
      <c r="V24" s="17"/>
      <c r="W24" s="17"/>
      <c r="X24" s="16"/>
      <c r="Y24" s="17"/>
      <c r="Z24" s="17"/>
    </row>
    <row r="25" spans="1:26" x14ac:dyDescent="0.25">
      <c r="A25" s="12"/>
      <c r="B25" s="17"/>
      <c r="C25" s="12"/>
      <c r="D25" s="12"/>
      <c r="E25" s="12"/>
      <c r="F25" s="12"/>
      <c r="G25" s="14" t="str">
        <f>IF(F25="","",INT(('Synthèse des résultats'!$G$1-Données!F25)/365.25))</f>
        <v/>
      </c>
      <c r="H25" s="14" t="str">
        <f xml:space="preserve"> IF(F25="","",VLOOKUP(G25,'Paramètres figés'!$O$3:$P$31,2,FALSE))</f>
        <v/>
      </c>
      <c r="I25" s="15"/>
      <c r="J25" s="69" t="str">
        <f xml:space="preserve"> IFERROR(VLOOKUP(I25,'Paramètres figés'!$C$3:$D$20,2,FALSE),"")</f>
        <v/>
      </c>
      <c r="K25" s="12"/>
      <c r="L25" s="12"/>
      <c r="M25" s="12"/>
      <c r="N25" s="12"/>
      <c r="O25" s="12"/>
      <c r="P25" s="17"/>
      <c r="Q25" s="17"/>
      <c r="R25" s="17"/>
      <c r="S25" s="17"/>
      <c r="T25" s="17"/>
      <c r="U25" s="17"/>
      <c r="V25" s="17"/>
      <c r="W25" s="17"/>
      <c r="X25" s="16"/>
      <c r="Y25" s="17"/>
      <c r="Z25" s="17"/>
    </row>
    <row r="26" spans="1:26" x14ac:dyDescent="0.25">
      <c r="A26" s="12"/>
      <c r="B26" s="17"/>
      <c r="C26" s="12"/>
      <c r="D26" s="12"/>
      <c r="E26" s="12"/>
      <c r="F26" s="12"/>
      <c r="G26" s="14" t="str">
        <f>IF(F26="","",INT(('Synthèse des résultats'!$G$1-Données!F26)/365.25))</f>
        <v/>
      </c>
      <c r="H26" s="14" t="str">
        <f xml:space="preserve"> IF(F26="","",VLOOKUP(G26,'Paramètres figés'!$O$3:$P$31,2,FALSE))</f>
        <v/>
      </c>
      <c r="I26" s="15"/>
      <c r="J26" s="69" t="str">
        <f xml:space="preserve"> IFERROR(VLOOKUP(I26,'Paramètres figés'!$C$3:$D$20,2,FALSE),"")</f>
        <v/>
      </c>
      <c r="K26" s="12"/>
      <c r="L26" s="12"/>
      <c r="M26" s="12"/>
      <c r="N26" s="12"/>
      <c r="O26" s="12"/>
      <c r="P26" s="17"/>
      <c r="Q26" s="17"/>
      <c r="R26" s="17"/>
      <c r="S26" s="17"/>
      <c r="T26" s="17"/>
      <c r="U26" s="17"/>
      <c r="V26" s="17"/>
      <c r="W26" s="17"/>
      <c r="X26" s="16" t="str">
        <f>IF(V26="","",IF(W26="",INT(('Synthèse des résultats'!$G$1-V26)/7),INT((W26-V26)/7)))</f>
        <v/>
      </c>
      <c r="Y26" s="17"/>
      <c r="Z26" s="17"/>
    </row>
    <row r="27" spans="1:26" x14ac:dyDescent="0.25">
      <c r="A27" s="12"/>
      <c r="B27" s="17"/>
      <c r="C27" s="12"/>
      <c r="D27" s="12"/>
      <c r="E27" s="12"/>
      <c r="F27" s="12"/>
      <c r="G27" s="14" t="str">
        <f>IF(F27="","",INT(('Synthèse des résultats'!$G$1-Données!F27)/365.25))</f>
        <v/>
      </c>
      <c r="H27" s="14" t="str">
        <f xml:space="preserve"> IF(F27="","",VLOOKUP(G27,'Paramètres figés'!$O$3:$P$31,2,FALSE))</f>
        <v/>
      </c>
      <c r="I27" s="15"/>
      <c r="J27" s="69" t="str">
        <f xml:space="preserve"> IFERROR(VLOOKUP(I27,'Paramètres figés'!$C$3:$D$20,2,FALSE),"")</f>
        <v/>
      </c>
      <c r="K27" s="12"/>
      <c r="L27" s="12"/>
      <c r="M27" s="12"/>
      <c r="N27" s="12"/>
      <c r="O27" s="12"/>
      <c r="P27" s="17"/>
      <c r="Q27" s="17"/>
      <c r="R27" s="17"/>
      <c r="S27" s="17"/>
      <c r="T27" s="17"/>
      <c r="U27" s="17"/>
      <c r="V27" s="17"/>
      <c r="W27" s="17"/>
      <c r="X27" s="16" t="str">
        <f>IF(V27="","",IF(W27="",INT(('Synthèse des résultats'!$G$1-V27)/7),INT((W27-V27)/7)))</f>
        <v/>
      </c>
      <c r="Y27" s="17"/>
      <c r="Z27" s="17"/>
    </row>
    <row r="28" spans="1:26" x14ac:dyDescent="0.25">
      <c r="A28" s="12"/>
      <c r="B28" s="17"/>
      <c r="C28" s="12"/>
      <c r="D28" s="12"/>
      <c r="E28" s="12"/>
      <c r="F28" s="12"/>
      <c r="G28" s="14" t="str">
        <f>IF(F28="","",INT(('Synthèse des résultats'!$G$1-Données!F28)/365.25))</f>
        <v/>
      </c>
      <c r="H28" s="14" t="str">
        <f xml:space="preserve"> IF(F28="","",VLOOKUP(G28,'Paramètres figés'!$O$3:$P$31,2,FALSE))</f>
        <v/>
      </c>
      <c r="I28" s="15"/>
      <c r="J28" s="69" t="str">
        <f xml:space="preserve"> IFERROR(VLOOKUP(I28,'Paramètres figés'!$C$3:$D$20,2,FALSE),"")</f>
        <v/>
      </c>
      <c r="K28" s="12"/>
      <c r="L28" s="12"/>
      <c r="M28" s="12"/>
      <c r="N28" s="12"/>
      <c r="O28" s="12"/>
      <c r="P28" s="17"/>
      <c r="Q28" s="17"/>
      <c r="R28" s="17"/>
      <c r="S28" s="17"/>
      <c r="T28" s="17"/>
      <c r="U28" s="17"/>
      <c r="V28" s="17"/>
      <c r="W28" s="17"/>
      <c r="X28" s="16" t="str">
        <f>IF(V28="","",IF(W28="",INT(('Synthèse des résultats'!$G$1-V28)/7),INT((W28-V28)/7)))</f>
        <v/>
      </c>
      <c r="Y28" s="17"/>
      <c r="Z28" s="17"/>
    </row>
    <row r="29" spans="1:26" x14ac:dyDescent="0.25">
      <c r="A29" s="12"/>
      <c r="B29" s="17"/>
      <c r="C29" s="12"/>
      <c r="D29" s="12"/>
      <c r="E29" s="12"/>
      <c r="F29" s="12"/>
      <c r="G29" s="14" t="str">
        <f>IF(F29="","",INT(('Synthèse des résultats'!$G$1-Données!F29)/365.25))</f>
        <v/>
      </c>
      <c r="H29" s="14" t="str">
        <f xml:space="preserve"> IF(F29="","",VLOOKUP(G29,'Paramètres figés'!$O$3:$P$31,2,FALSE))</f>
        <v/>
      </c>
      <c r="I29" s="15"/>
      <c r="J29" s="69" t="str">
        <f xml:space="preserve"> IFERROR(VLOOKUP(I29,'Paramètres figés'!$C$3:$D$20,2,FALSE),"")</f>
        <v/>
      </c>
      <c r="K29" s="12"/>
      <c r="L29" s="12"/>
      <c r="M29" s="12"/>
      <c r="N29" s="12"/>
      <c r="O29" s="12"/>
      <c r="P29" s="17"/>
      <c r="Q29" s="17"/>
      <c r="R29" s="17"/>
      <c r="S29" s="17"/>
      <c r="T29" s="17"/>
      <c r="U29" s="17"/>
      <c r="V29" s="17"/>
      <c r="W29" s="17"/>
      <c r="X29" s="16" t="str">
        <f>IF(V29="","",IF(W29="",INT(('Synthèse des résultats'!$G$1-V29)/7),INT((W29-V29)/7)))</f>
        <v/>
      </c>
      <c r="Y29" s="17"/>
      <c r="Z29" s="17"/>
    </row>
    <row r="30" spans="1:26" x14ac:dyDescent="0.25">
      <c r="A30" s="12"/>
      <c r="B30" s="17"/>
      <c r="C30" s="12"/>
      <c r="D30" s="12"/>
      <c r="E30" s="12"/>
      <c r="F30" s="12"/>
      <c r="G30" s="14" t="str">
        <f>IF(F30="","",INT(('Synthèse des résultats'!$G$1-Données!F30)/365.25))</f>
        <v/>
      </c>
      <c r="H30" s="14" t="str">
        <f xml:space="preserve"> IF(F30="","",VLOOKUP(G30,'Paramètres figés'!$O$3:$P$31,2,FALSE))</f>
        <v/>
      </c>
      <c r="I30" s="15"/>
      <c r="J30" s="69" t="str">
        <f xml:space="preserve"> IFERROR(VLOOKUP(I30,'Paramètres figés'!$C$3:$D$20,2,FALSE),"")</f>
        <v/>
      </c>
      <c r="K30" s="12"/>
      <c r="L30" s="12"/>
      <c r="M30" s="12"/>
      <c r="N30" s="12"/>
      <c r="O30" s="12"/>
      <c r="P30" s="17"/>
      <c r="Q30" s="17"/>
      <c r="R30" s="17"/>
      <c r="S30" s="17"/>
      <c r="T30" s="17"/>
      <c r="U30" s="17"/>
      <c r="V30" s="17"/>
      <c r="W30" s="17"/>
      <c r="X30" s="16" t="str">
        <f>IF(V30="","",IF(W30="",INT(('Synthèse des résultats'!$G$1-V30)/7),INT((W30-V30)/7)))</f>
        <v/>
      </c>
      <c r="Y30" s="17"/>
      <c r="Z30" s="17"/>
    </row>
    <row r="31" spans="1:26" x14ac:dyDescent="0.25">
      <c r="A31" s="12"/>
      <c r="B31" s="17"/>
      <c r="C31" s="12"/>
      <c r="D31" s="12"/>
      <c r="E31" s="12"/>
      <c r="F31" s="12"/>
      <c r="G31" s="14" t="str">
        <f>IF(F31="","",INT(('Synthèse des résultats'!$G$1-Données!F31)/365.25))</f>
        <v/>
      </c>
      <c r="H31" s="14" t="str">
        <f xml:space="preserve"> IF(F31="","",VLOOKUP(G31,'Paramètres figés'!$O$3:$P$31,2,FALSE))</f>
        <v/>
      </c>
      <c r="I31" s="15"/>
      <c r="J31" s="69" t="str">
        <f xml:space="preserve"> IFERROR(VLOOKUP(I31,'Paramètres figés'!$C$3:$D$20,2,FALSE),"")</f>
        <v/>
      </c>
      <c r="K31" s="12"/>
      <c r="L31" s="12"/>
      <c r="M31" s="12"/>
      <c r="N31" s="12"/>
      <c r="O31" s="12"/>
      <c r="P31" s="17"/>
      <c r="Q31" s="17"/>
      <c r="R31" s="17"/>
      <c r="S31" s="17"/>
      <c r="T31" s="17"/>
      <c r="U31" s="17"/>
      <c r="V31" s="17"/>
      <c r="W31" s="17"/>
      <c r="X31" s="16" t="str">
        <f>IF(V31="","",IF(W31="",INT(('Synthèse des résultats'!$G$1-V31)/7),INT((W31-V31)/7)))</f>
        <v/>
      </c>
      <c r="Y31" s="17"/>
      <c r="Z31" s="17"/>
    </row>
    <row r="32" spans="1:26" x14ac:dyDescent="0.25">
      <c r="A32" s="12"/>
      <c r="B32" s="17"/>
      <c r="C32" s="12"/>
      <c r="D32" s="12"/>
      <c r="E32" s="12"/>
      <c r="F32" s="12"/>
      <c r="G32" s="14" t="str">
        <f>IF(F32="","",INT(('Synthèse des résultats'!$G$1-Données!F32)/365.25))</f>
        <v/>
      </c>
      <c r="H32" s="14" t="str">
        <f xml:space="preserve"> IF(F32="","",VLOOKUP(G32,'Paramètres figés'!$O$3:$P$31,2,FALSE))</f>
        <v/>
      </c>
      <c r="I32" s="15"/>
      <c r="J32" s="69" t="str">
        <f xml:space="preserve"> IFERROR(VLOOKUP(I32,'Paramètres figés'!$C$3:$D$20,2,FALSE),"")</f>
        <v/>
      </c>
      <c r="K32" s="12"/>
      <c r="L32" s="12"/>
      <c r="M32" s="12"/>
      <c r="N32" s="12"/>
      <c r="O32" s="12"/>
      <c r="P32" s="17"/>
      <c r="Q32" s="17"/>
      <c r="R32" s="17"/>
      <c r="S32" s="17"/>
      <c r="T32" s="17"/>
      <c r="U32" s="17"/>
      <c r="V32" s="17"/>
      <c r="W32" s="17"/>
      <c r="X32" s="16" t="str">
        <f>IF(V32="","",IF(W32="",INT(('Synthèse des résultats'!$G$1-V32)/7),INT((W32-V32)/7)))</f>
        <v/>
      </c>
      <c r="Y32" s="17"/>
      <c r="Z32" s="17"/>
    </row>
    <row r="33" spans="1:26" x14ac:dyDescent="0.25">
      <c r="A33" s="12"/>
      <c r="B33" s="17"/>
      <c r="C33" s="12"/>
      <c r="D33" s="12"/>
      <c r="E33" s="12"/>
      <c r="F33" s="12"/>
      <c r="G33" s="14" t="str">
        <f>IF(F33="","",INT(('Synthèse des résultats'!$G$1-Données!F33)/365.25))</f>
        <v/>
      </c>
      <c r="H33" s="14" t="str">
        <f xml:space="preserve"> IF(F33="","",VLOOKUP(G33,'Paramètres figés'!$O$3:$P$31,2,FALSE))</f>
        <v/>
      </c>
      <c r="I33" s="15"/>
      <c r="J33" s="69" t="str">
        <f xml:space="preserve"> IFERROR(VLOOKUP(I33,'Paramètres figés'!$C$3:$D$20,2,FALSE),"")</f>
        <v/>
      </c>
      <c r="K33" s="12"/>
      <c r="L33" s="12"/>
      <c r="M33" s="12"/>
      <c r="N33" s="12"/>
      <c r="O33" s="12"/>
      <c r="P33" s="17"/>
      <c r="Q33" s="17"/>
      <c r="R33" s="17"/>
      <c r="S33" s="17"/>
      <c r="T33" s="17"/>
      <c r="U33" s="17"/>
      <c r="V33" s="17"/>
      <c r="W33" s="17"/>
      <c r="X33" s="16" t="str">
        <f>IF(V33="","",IF(W33="",INT(('Synthèse des résultats'!$G$1-V33)/7),INT((W33-V33)/7)))</f>
        <v/>
      </c>
      <c r="Y33" s="17"/>
      <c r="Z33" s="17"/>
    </row>
    <row r="34" spans="1:26" x14ac:dyDescent="0.25">
      <c r="A34" s="12"/>
      <c r="B34" s="17"/>
      <c r="C34" s="12"/>
      <c r="D34" s="12"/>
      <c r="E34" s="12"/>
      <c r="F34" s="12"/>
      <c r="G34" s="14" t="str">
        <f>IF(F34="","",INT(('Synthèse des résultats'!$G$1-Données!F34)/365.25))</f>
        <v/>
      </c>
      <c r="H34" s="14" t="str">
        <f xml:space="preserve"> IF(F34="","",VLOOKUP(G34,'Paramètres figés'!$O$3:$P$31,2,FALSE))</f>
        <v/>
      </c>
      <c r="I34" s="15"/>
      <c r="J34" s="69" t="str">
        <f xml:space="preserve"> IFERROR(VLOOKUP(I34,'Paramètres figés'!$C$3:$D$20,2,FALSE),"")</f>
        <v/>
      </c>
      <c r="K34" s="12"/>
      <c r="L34" s="12"/>
      <c r="M34" s="12"/>
      <c r="N34" s="12"/>
      <c r="O34" s="12"/>
      <c r="P34" s="17"/>
      <c r="Q34" s="17"/>
      <c r="R34" s="17"/>
      <c r="S34" s="17"/>
      <c r="T34" s="17"/>
      <c r="U34" s="17"/>
      <c r="V34" s="17"/>
      <c r="W34" s="17"/>
      <c r="X34" s="16" t="str">
        <f>IF(V34="","",IF(W34="",INT(('Synthèse des résultats'!$G$1-V34)/7),INT((W34-V34)/7)))</f>
        <v/>
      </c>
      <c r="Y34" s="17"/>
      <c r="Z34" s="17"/>
    </row>
    <row r="35" spans="1:26" x14ac:dyDescent="0.25">
      <c r="A35" s="12"/>
      <c r="B35" s="17"/>
      <c r="C35" s="12"/>
      <c r="D35" s="12"/>
      <c r="E35" s="12"/>
      <c r="F35" s="12"/>
      <c r="G35" s="14" t="str">
        <f>IF(F35="","",INT(('Synthèse des résultats'!$G$1-Données!F35)/365.25))</f>
        <v/>
      </c>
      <c r="H35" s="14" t="str">
        <f xml:space="preserve"> IF(F35="","",VLOOKUP(G35,'Paramètres figés'!$O$3:$P$31,2,FALSE))</f>
        <v/>
      </c>
      <c r="I35" s="15"/>
      <c r="J35" s="69" t="str">
        <f xml:space="preserve"> IFERROR(VLOOKUP(I35,'Paramètres figés'!$C$3:$D$20,2,FALSE),"")</f>
        <v/>
      </c>
      <c r="K35" s="12"/>
      <c r="L35" s="12"/>
      <c r="M35" s="12"/>
      <c r="N35" s="12"/>
      <c r="O35" s="12"/>
      <c r="P35" s="17"/>
      <c r="Q35" s="17"/>
      <c r="R35" s="17"/>
      <c r="S35" s="17"/>
      <c r="T35" s="17"/>
      <c r="U35" s="17"/>
      <c r="V35" s="17"/>
      <c r="W35" s="17"/>
      <c r="X35" s="16" t="str">
        <f>IF(V35="","",IF(W35="",INT(('Synthèse des résultats'!$G$1-V35)/7),INT((W35-V35)/7)))</f>
        <v/>
      </c>
      <c r="Y35" s="17"/>
      <c r="Z35" s="17"/>
    </row>
    <row r="36" spans="1:26" x14ac:dyDescent="0.25">
      <c r="A36" s="12"/>
      <c r="B36" s="17"/>
      <c r="C36" s="12"/>
      <c r="D36" s="12"/>
      <c r="E36" s="12"/>
      <c r="F36" s="12"/>
      <c r="G36" s="14" t="str">
        <f>IF(F36="","",INT(('Synthèse des résultats'!$G$1-Données!F36)/365.25))</f>
        <v/>
      </c>
      <c r="H36" s="14" t="str">
        <f xml:space="preserve"> IF(F36="","",VLOOKUP(G36,'Paramètres figés'!$O$3:$P$31,2,FALSE))</f>
        <v/>
      </c>
      <c r="I36" s="15"/>
      <c r="J36" s="69" t="str">
        <f xml:space="preserve"> IFERROR(VLOOKUP(I36,'Paramètres figés'!$C$3:$D$20,2,FALSE),"")</f>
        <v/>
      </c>
      <c r="K36" s="12"/>
      <c r="L36" s="12"/>
      <c r="M36" s="12"/>
      <c r="N36" s="12"/>
      <c r="O36" s="12"/>
      <c r="P36" s="17"/>
      <c r="Q36" s="17"/>
      <c r="R36" s="17"/>
      <c r="S36" s="17"/>
      <c r="T36" s="17"/>
      <c r="U36" s="17"/>
      <c r="V36" s="17"/>
      <c r="W36" s="17"/>
      <c r="X36" s="16" t="str">
        <f>IF(V36="","",IF(W36="",INT(('Synthèse des résultats'!$G$1-V36)/7),INT((W36-V36)/7)))</f>
        <v/>
      </c>
      <c r="Y36" s="17"/>
      <c r="Z36" s="17"/>
    </row>
    <row r="37" spans="1:26" x14ac:dyDescent="0.25">
      <c r="A37" s="12"/>
      <c r="B37" s="17"/>
      <c r="C37" s="12"/>
      <c r="D37" s="12"/>
      <c r="E37" s="12"/>
      <c r="F37" s="12"/>
      <c r="G37" s="14" t="str">
        <f>IF(F37="","",INT(('Synthèse des résultats'!$G$1-Données!F37)/365.25))</f>
        <v/>
      </c>
      <c r="H37" s="14" t="str">
        <f xml:space="preserve"> IF(F37="","",VLOOKUP(G37,'Paramètres figés'!$O$3:$P$31,2,FALSE))</f>
        <v/>
      </c>
      <c r="I37" s="15"/>
      <c r="J37" s="69" t="str">
        <f xml:space="preserve"> IFERROR(VLOOKUP(I37,'Paramètres figés'!$C$3:$D$20,2,FALSE),"")</f>
        <v/>
      </c>
      <c r="K37" s="12"/>
      <c r="L37" s="12"/>
      <c r="M37" s="12"/>
      <c r="N37" s="12"/>
      <c r="O37" s="12"/>
      <c r="P37" s="17"/>
      <c r="Q37" s="17"/>
      <c r="R37" s="17"/>
      <c r="S37" s="17"/>
      <c r="T37" s="17"/>
      <c r="U37" s="17"/>
      <c r="V37" s="17"/>
      <c r="W37" s="17"/>
      <c r="X37" s="16" t="str">
        <f>IF(V37="","",IF(W37="",INT(('Synthèse des résultats'!$G$1-V37)/7),INT((W37-V37)/7)))</f>
        <v/>
      </c>
      <c r="Y37" s="17"/>
      <c r="Z37" s="17"/>
    </row>
    <row r="38" spans="1:26" x14ac:dyDescent="0.25">
      <c r="A38" s="12"/>
      <c r="B38" s="17"/>
      <c r="C38" s="12"/>
      <c r="D38" s="12"/>
      <c r="E38" s="12"/>
      <c r="F38" s="12"/>
      <c r="G38" s="14" t="str">
        <f>IF(F38="","",INT(('Synthèse des résultats'!$G$1-Données!F38)/365.25))</f>
        <v/>
      </c>
      <c r="H38" s="14" t="str">
        <f xml:space="preserve"> IF(F38="","",VLOOKUP(G38,'Paramètres figés'!$O$3:$P$31,2,FALSE))</f>
        <v/>
      </c>
      <c r="I38" s="15"/>
      <c r="J38" s="69" t="str">
        <f xml:space="preserve"> IFERROR(VLOOKUP(I38,'Paramètres figés'!$C$3:$D$20,2,FALSE),"")</f>
        <v/>
      </c>
      <c r="K38" s="12"/>
      <c r="L38" s="12"/>
      <c r="M38" s="12"/>
      <c r="N38" s="12"/>
      <c r="O38" s="12"/>
      <c r="P38" s="17"/>
      <c r="Q38" s="17"/>
      <c r="R38" s="17"/>
      <c r="S38" s="17"/>
      <c r="T38" s="17"/>
      <c r="U38" s="17"/>
      <c r="V38" s="17"/>
      <c r="W38" s="17"/>
      <c r="X38" s="16" t="str">
        <f>IF(V38="","",IF(W38="",INT(('Synthèse des résultats'!$G$1-V38)/7),INT((W38-V38)/7)))</f>
        <v/>
      </c>
      <c r="Y38" s="17"/>
      <c r="Z38" s="17"/>
    </row>
    <row r="39" spans="1:26" x14ac:dyDescent="0.25">
      <c r="A39" s="12"/>
      <c r="B39" s="17"/>
      <c r="C39" s="12"/>
      <c r="D39" s="12"/>
      <c r="E39" s="12"/>
      <c r="F39" s="12"/>
      <c r="G39" s="14" t="str">
        <f>IF(F39="","",INT(('Synthèse des résultats'!$G$1-Données!F39)/365.25))</f>
        <v/>
      </c>
      <c r="H39" s="14" t="str">
        <f xml:space="preserve"> IF(F39="","",VLOOKUP(G39,'Paramètres figés'!$O$3:$P$31,2,FALSE))</f>
        <v/>
      </c>
      <c r="I39" s="15"/>
      <c r="J39" s="69" t="str">
        <f xml:space="preserve"> IFERROR(VLOOKUP(I39,'Paramètres figés'!$C$3:$D$20,2,FALSE),"")</f>
        <v/>
      </c>
      <c r="K39" s="12"/>
      <c r="L39" s="12"/>
      <c r="M39" s="12"/>
      <c r="N39" s="12"/>
      <c r="O39" s="12"/>
      <c r="P39" s="17"/>
      <c r="Q39" s="17"/>
      <c r="R39" s="17"/>
      <c r="S39" s="17"/>
      <c r="T39" s="17"/>
      <c r="U39" s="17"/>
      <c r="V39" s="17"/>
      <c r="W39" s="17"/>
      <c r="X39" s="16" t="str">
        <f>IF(V39="","",IF(W39="",INT(('Synthèse des résultats'!$G$1-V39)/7),INT((W39-V39)/7)))</f>
        <v/>
      </c>
      <c r="Y39" s="17"/>
      <c r="Z39" s="17"/>
    </row>
    <row r="40" spans="1:26" x14ac:dyDescent="0.25">
      <c r="A40" s="12"/>
      <c r="B40" s="17"/>
      <c r="C40" s="12"/>
      <c r="D40" s="12"/>
      <c r="E40" s="12"/>
      <c r="F40" s="12"/>
      <c r="G40" s="14" t="str">
        <f>IF(F40="","",INT(('Synthèse des résultats'!$G$1-Données!F40)/365.25))</f>
        <v/>
      </c>
      <c r="H40" s="14" t="str">
        <f xml:space="preserve"> IF(F40="","",VLOOKUP(G40,'Paramètres figés'!$O$3:$P$31,2,FALSE))</f>
        <v/>
      </c>
      <c r="I40" s="15"/>
      <c r="J40" s="69" t="str">
        <f xml:space="preserve"> IFERROR(VLOOKUP(I40,'Paramètres figés'!$C$3:$D$20,2,FALSE),"")</f>
        <v/>
      </c>
      <c r="K40" s="12"/>
      <c r="L40" s="12"/>
      <c r="M40" s="12"/>
      <c r="N40" s="12"/>
      <c r="O40" s="12"/>
      <c r="P40" s="17"/>
      <c r="Q40" s="17"/>
      <c r="R40" s="17"/>
      <c r="S40" s="17"/>
      <c r="T40" s="17"/>
      <c r="U40" s="17"/>
      <c r="V40" s="17"/>
      <c r="W40" s="17"/>
      <c r="X40" s="16" t="str">
        <f>IF(V40="","",IF(W40="",INT(('Synthèse des résultats'!$G$1-V40)/7),INT((W40-V40)/7)))</f>
        <v/>
      </c>
      <c r="Y40" s="17"/>
      <c r="Z40" s="17"/>
    </row>
    <row r="41" spans="1:26" x14ac:dyDescent="0.25">
      <c r="A41" s="12"/>
      <c r="B41" s="17"/>
      <c r="C41" s="12"/>
      <c r="D41" s="12"/>
      <c r="E41" s="12"/>
      <c r="F41" s="12"/>
      <c r="G41" s="14" t="str">
        <f>IF(F41="","",INT(('Synthèse des résultats'!$G$1-Données!F41)/365.25))</f>
        <v/>
      </c>
      <c r="H41" s="14" t="str">
        <f xml:space="preserve"> IF(F41="","",VLOOKUP(G41,'Paramètres figés'!$O$3:$P$31,2,FALSE))</f>
        <v/>
      </c>
      <c r="I41" s="15"/>
      <c r="J41" s="69" t="str">
        <f xml:space="preserve"> IFERROR(VLOOKUP(I41,'Paramètres figés'!$C$3:$D$20,2,FALSE),"")</f>
        <v/>
      </c>
      <c r="K41" s="12"/>
      <c r="L41" s="12"/>
      <c r="M41" s="12"/>
      <c r="N41" s="12"/>
      <c r="O41" s="12"/>
      <c r="P41" s="17"/>
      <c r="Q41" s="17"/>
      <c r="R41" s="17"/>
      <c r="S41" s="17"/>
      <c r="T41" s="17"/>
      <c r="U41" s="17"/>
      <c r="V41" s="17"/>
      <c r="W41" s="17"/>
      <c r="X41" s="16" t="str">
        <f>IF(V41="","",IF(W41="",INT(('Synthèse des résultats'!$G$1-V41)/7),INT((W41-V41)/7)))</f>
        <v/>
      </c>
      <c r="Y41" s="17"/>
      <c r="Z41" s="17"/>
    </row>
    <row r="42" spans="1:26" x14ac:dyDescent="0.25">
      <c r="A42" s="12"/>
      <c r="B42" s="17"/>
      <c r="C42" s="12"/>
      <c r="D42" s="12"/>
      <c r="E42" s="12"/>
      <c r="F42" s="12"/>
      <c r="G42" s="14" t="str">
        <f>IF(F42="","",INT(('Synthèse des résultats'!$G$1-Données!F42)/365.25))</f>
        <v/>
      </c>
      <c r="H42" s="14" t="str">
        <f xml:space="preserve"> IF(F42="","",VLOOKUP(G42,'Paramètres figés'!$O$3:$P$31,2,FALSE))</f>
        <v/>
      </c>
      <c r="I42" s="15"/>
      <c r="J42" s="69" t="str">
        <f xml:space="preserve"> IFERROR(VLOOKUP(I42,'Paramètres figés'!$C$3:$D$20,2,FALSE),"")</f>
        <v/>
      </c>
      <c r="K42" s="12"/>
      <c r="L42" s="12"/>
      <c r="M42" s="12"/>
      <c r="N42" s="12"/>
      <c r="O42" s="12"/>
      <c r="P42" s="17"/>
      <c r="Q42" s="17"/>
      <c r="R42" s="17"/>
      <c r="S42" s="17"/>
      <c r="T42" s="17"/>
      <c r="U42" s="17"/>
      <c r="V42" s="17"/>
      <c r="W42" s="17"/>
      <c r="X42" s="16" t="str">
        <f>IF(V42="","",IF(W42="",INT(('Synthèse des résultats'!$G$1-V42)/7),INT((W42-V42)/7)))</f>
        <v/>
      </c>
      <c r="Y42" s="17"/>
      <c r="Z42" s="17"/>
    </row>
    <row r="43" spans="1:26" x14ac:dyDescent="0.25">
      <c r="A43" s="12"/>
      <c r="B43" s="17"/>
      <c r="C43" s="12"/>
      <c r="D43" s="12"/>
      <c r="E43" s="12"/>
      <c r="F43" s="12"/>
      <c r="G43" s="14" t="str">
        <f>IF(F43="","",INT(('Synthèse des résultats'!$G$1-Données!F43)/365.25))</f>
        <v/>
      </c>
      <c r="H43" s="14" t="str">
        <f xml:space="preserve"> IF(F43="","",VLOOKUP(G43,'Paramètres figés'!$O$3:$P$31,2,FALSE))</f>
        <v/>
      </c>
      <c r="I43" s="15"/>
      <c r="J43" s="69" t="str">
        <f xml:space="preserve"> IFERROR(VLOOKUP(I43,'Paramètres figés'!$C$3:$D$20,2,FALSE),"")</f>
        <v/>
      </c>
      <c r="K43" s="12"/>
      <c r="L43" s="12"/>
      <c r="M43" s="12"/>
      <c r="N43" s="12"/>
      <c r="O43" s="12"/>
      <c r="P43" s="17"/>
      <c r="Q43" s="17"/>
      <c r="R43" s="17"/>
      <c r="S43" s="17"/>
      <c r="T43" s="17"/>
      <c r="U43" s="17"/>
      <c r="V43" s="17"/>
      <c r="W43" s="17"/>
      <c r="X43" s="16" t="str">
        <f>IF(V43="","",IF(W43="",INT(('Synthèse des résultats'!$G$1-V43)/7),INT((W43-V43)/7)))</f>
        <v/>
      </c>
      <c r="Y43" s="17"/>
      <c r="Z43" s="17"/>
    </row>
    <row r="44" spans="1:26" x14ac:dyDescent="0.25">
      <c r="A44" s="12"/>
      <c r="B44" s="17"/>
      <c r="C44" s="12"/>
      <c r="D44" s="12"/>
      <c r="E44" s="12"/>
      <c r="F44" s="12"/>
      <c r="G44" s="14" t="str">
        <f>IF(F44="","",INT(('Synthèse des résultats'!$G$1-Données!F44)/365.25))</f>
        <v/>
      </c>
      <c r="H44" s="14" t="str">
        <f xml:space="preserve"> IF(F44="","",VLOOKUP(G44,'Paramètres figés'!$O$3:$P$31,2,FALSE))</f>
        <v/>
      </c>
      <c r="I44" s="15"/>
      <c r="J44" s="69" t="str">
        <f xml:space="preserve"> IFERROR(VLOOKUP(I44,'Paramètres figés'!$C$3:$D$20,2,FALSE),"")</f>
        <v/>
      </c>
      <c r="K44" s="12"/>
      <c r="L44" s="12"/>
      <c r="M44" s="12"/>
      <c r="N44" s="12"/>
      <c r="O44" s="12"/>
      <c r="P44" s="17"/>
      <c r="Q44" s="17"/>
      <c r="R44" s="17"/>
      <c r="S44" s="17"/>
      <c r="T44" s="17"/>
      <c r="U44" s="17"/>
      <c r="V44" s="17"/>
      <c r="W44" s="17"/>
      <c r="X44" s="16" t="str">
        <f>IF(V44="","",IF(W44="",INT(('Synthèse des résultats'!$G$1-V44)/7),INT((W44-V44)/7)))</f>
        <v/>
      </c>
      <c r="Y44" s="17"/>
      <c r="Z44" s="17"/>
    </row>
    <row r="45" spans="1:26" x14ac:dyDescent="0.25">
      <c r="A45" s="12"/>
      <c r="B45" s="17"/>
      <c r="C45" s="12"/>
      <c r="D45" s="12"/>
      <c r="E45" s="12"/>
      <c r="F45" s="12"/>
      <c r="G45" s="14" t="str">
        <f>IF(F45="","",INT(('Synthèse des résultats'!$G$1-Données!F45)/365.25))</f>
        <v/>
      </c>
      <c r="H45" s="14" t="str">
        <f xml:space="preserve"> IF(F45="","",VLOOKUP(G45,'Paramètres figés'!$O$3:$P$31,2,FALSE))</f>
        <v/>
      </c>
      <c r="I45" s="15"/>
      <c r="J45" s="69" t="str">
        <f xml:space="preserve"> IFERROR(VLOOKUP(I45,'Paramètres figés'!$C$3:$D$20,2,FALSE),"")</f>
        <v/>
      </c>
      <c r="K45" s="12"/>
      <c r="L45" s="12"/>
      <c r="M45" s="12"/>
      <c r="N45" s="12"/>
      <c r="O45" s="12"/>
      <c r="P45" s="17"/>
      <c r="Q45" s="17"/>
      <c r="R45" s="17"/>
      <c r="S45" s="17"/>
      <c r="T45" s="17"/>
      <c r="U45" s="17"/>
      <c r="V45" s="17"/>
      <c r="W45" s="17"/>
      <c r="X45" s="16" t="str">
        <f>IF(V45="","",IF(W45="",INT(('Synthèse des résultats'!$G$1-V45)/7),INT((W45-V45)/7)))</f>
        <v/>
      </c>
      <c r="Y45" s="17"/>
      <c r="Z45" s="17"/>
    </row>
    <row r="46" spans="1:26" x14ac:dyDescent="0.25">
      <c r="A46" s="12"/>
      <c r="B46" s="17"/>
      <c r="C46" s="12"/>
      <c r="D46" s="12"/>
      <c r="E46" s="12"/>
      <c r="F46" s="12"/>
      <c r="G46" s="14" t="str">
        <f>IF(F46="","",INT(('Synthèse des résultats'!$G$1-Données!F46)/365.25))</f>
        <v/>
      </c>
      <c r="H46" s="14" t="str">
        <f xml:space="preserve"> IF(F46="","",VLOOKUP(G46,'Paramètres figés'!$O$3:$P$31,2,FALSE))</f>
        <v/>
      </c>
      <c r="I46" s="15"/>
      <c r="J46" s="69" t="str">
        <f xml:space="preserve"> IFERROR(VLOOKUP(I46,'Paramètres figés'!$C$3:$D$20,2,FALSE),"")</f>
        <v/>
      </c>
      <c r="K46" s="12"/>
      <c r="L46" s="12"/>
      <c r="M46" s="12"/>
      <c r="N46" s="12"/>
      <c r="O46" s="12"/>
      <c r="P46" s="17"/>
      <c r="Q46" s="17"/>
      <c r="R46" s="17"/>
      <c r="S46" s="17"/>
      <c r="T46" s="17"/>
      <c r="U46" s="17"/>
      <c r="V46" s="17"/>
      <c r="W46" s="17"/>
      <c r="X46" s="16" t="str">
        <f>IF(V46="","",IF(W46="",INT(('Synthèse des résultats'!$G$1-V46)/7),INT((W46-V46)/7)))</f>
        <v/>
      </c>
      <c r="Y46" s="17"/>
      <c r="Z46" s="17"/>
    </row>
    <row r="47" spans="1:26" x14ac:dyDescent="0.25">
      <c r="A47" s="12"/>
      <c r="B47" s="17"/>
      <c r="C47" s="12"/>
      <c r="D47" s="12"/>
      <c r="E47" s="12"/>
      <c r="F47" s="12"/>
      <c r="G47" s="14" t="str">
        <f>IF(F47="","",INT(('Synthèse des résultats'!$G$1-Données!F47)/365.25))</f>
        <v/>
      </c>
      <c r="H47" s="14" t="str">
        <f xml:space="preserve"> IF(F47="","",VLOOKUP(G47,'Paramètres figés'!$O$3:$P$31,2,FALSE))</f>
        <v/>
      </c>
      <c r="I47" s="15"/>
      <c r="J47" s="69" t="str">
        <f xml:space="preserve"> IFERROR(VLOOKUP(I47,'Paramètres figés'!$C$3:$D$20,2,FALSE),"")</f>
        <v/>
      </c>
      <c r="K47" s="12"/>
      <c r="L47" s="12"/>
      <c r="M47" s="12"/>
      <c r="N47" s="12"/>
      <c r="O47" s="12"/>
      <c r="P47" s="17"/>
      <c r="Q47" s="17"/>
      <c r="R47" s="17"/>
      <c r="S47" s="17"/>
      <c r="T47" s="17"/>
      <c r="U47" s="17"/>
      <c r="V47" s="17"/>
      <c r="W47" s="17"/>
      <c r="X47" s="16" t="str">
        <f>IF(V47="","",IF(W47="",INT(('Synthèse des résultats'!$G$1-V47)/7),INT((W47-V47)/7)))</f>
        <v/>
      </c>
      <c r="Y47" s="17"/>
      <c r="Z47" s="17"/>
    </row>
    <row r="48" spans="1:26" x14ac:dyDescent="0.25">
      <c r="A48" s="12"/>
      <c r="B48" s="17"/>
      <c r="C48" s="12"/>
      <c r="D48" s="12"/>
      <c r="E48" s="12"/>
      <c r="F48" s="12"/>
      <c r="G48" s="14" t="str">
        <f>IF(F48="","",INT(('Synthèse des résultats'!$G$1-Données!F48)/365.25))</f>
        <v/>
      </c>
      <c r="H48" s="14" t="str">
        <f xml:space="preserve"> IF(F48="","",VLOOKUP(G48,'Paramètres figés'!$O$3:$P$31,2,FALSE))</f>
        <v/>
      </c>
      <c r="I48" s="15"/>
      <c r="J48" s="69" t="str">
        <f xml:space="preserve"> IFERROR(VLOOKUP(I48,'Paramètres figés'!$C$3:$D$20,2,FALSE),"")</f>
        <v/>
      </c>
      <c r="K48" s="12"/>
      <c r="L48" s="12"/>
      <c r="M48" s="12"/>
      <c r="N48" s="12"/>
      <c r="O48" s="12"/>
      <c r="P48" s="17"/>
      <c r="Q48" s="17"/>
      <c r="R48" s="17"/>
      <c r="S48" s="17"/>
      <c r="T48" s="17"/>
      <c r="U48" s="17"/>
      <c r="V48" s="17"/>
      <c r="W48" s="17"/>
      <c r="X48" s="16" t="str">
        <f>IF(V48="","",IF(W48="",INT(('Synthèse des résultats'!$G$1-V48)/7),INT((W48-V48)/7)))</f>
        <v/>
      </c>
      <c r="Y48" s="17"/>
      <c r="Z48" s="17"/>
    </row>
    <row r="49" spans="1:26" x14ac:dyDescent="0.25">
      <c r="A49" s="12"/>
      <c r="B49" s="17"/>
      <c r="C49" s="12"/>
      <c r="D49" s="12"/>
      <c r="E49" s="12"/>
      <c r="F49" s="12"/>
      <c r="G49" s="14" t="str">
        <f>IF(F49="","",INT(('Synthèse des résultats'!$G$1-Données!F49)/365.25))</f>
        <v/>
      </c>
      <c r="H49" s="14" t="str">
        <f xml:space="preserve"> IF(F49="","",VLOOKUP(G49,'Paramètres figés'!$O$3:$P$31,2,FALSE))</f>
        <v/>
      </c>
      <c r="I49" s="15"/>
      <c r="J49" s="69" t="str">
        <f xml:space="preserve"> IFERROR(VLOOKUP(I49,'Paramètres figés'!$C$3:$D$20,2,FALSE),"")</f>
        <v/>
      </c>
      <c r="K49" s="12"/>
      <c r="L49" s="12"/>
      <c r="M49" s="12"/>
      <c r="N49" s="12"/>
      <c r="O49" s="12"/>
      <c r="P49" s="17"/>
      <c r="Q49" s="17"/>
      <c r="R49" s="17"/>
      <c r="S49" s="17"/>
      <c r="T49" s="17"/>
      <c r="U49" s="17"/>
      <c r="V49" s="17"/>
      <c r="W49" s="17"/>
      <c r="X49" s="16" t="str">
        <f>IF(V49="","",IF(W49="",INT(('Synthèse des résultats'!$G$1-V49)/7),INT((W49-V49)/7)))</f>
        <v/>
      </c>
      <c r="Y49" s="17"/>
      <c r="Z49" s="17"/>
    </row>
    <row r="50" spans="1:26" x14ac:dyDescent="0.25">
      <c r="A50" s="12"/>
      <c r="B50" s="17"/>
      <c r="C50" s="12"/>
      <c r="D50" s="12"/>
      <c r="E50" s="12"/>
      <c r="F50" s="12"/>
      <c r="G50" s="14" t="str">
        <f>IF(F50="","",INT(('Synthèse des résultats'!$G$1-Données!F50)/365.25))</f>
        <v/>
      </c>
      <c r="H50" s="14" t="str">
        <f xml:space="preserve"> IF(F50="","",VLOOKUP(G50,'Paramètres figés'!$O$3:$P$31,2,FALSE))</f>
        <v/>
      </c>
      <c r="I50" s="15"/>
      <c r="J50" s="69" t="str">
        <f xml:space="preserve"> IFERROR(VLOOKUP(I50,'Paramètres figés'!$C$3:$D$20,2,FALSE),"")</f>
        <v/>
      </c>
      <c r="K50" s="12"/>
      <c r="L50" s="12"/>
      <c r="M50" s="12"/>
      <c r="N50" s="12"/>
      <c r="O50" s="12"/>
      <c r="P50" s="17"/>
      <c r="Q50" s="17"/>
      <c r="R50" s="17"/>
      <c r="S50" s="17"/>
      <c r="T50" s="17"/>
      <c r="U50" s="17"/>
      <c r="V50" s="17"/>
      <c r="W50" s="17"/>
      <c r="X50" s="16" t="str">
        <f>IF(V50="","",IF(W50="",INT(('Synthèse des résultats'!$G$1-V50)/7),INT((W50-V50)/7)))</f>
        <v/>
      </c>
      <c r="Y50" s="17"/>
      <c r="Z50" s="17"/>
    </row>
    <row r="51" spans="1:26" x14ac:dyDescent="0.25">
      <c r="A51" s="12"/>
      <c r="B51" s="17"/>
      <c r="C51" s="12"/>
      <c r="D51" s="12"/>
      <c r="E51" s="12"/>
      <c r="F51" s="12"/>
      <c r="G51" s="14" t="str">
        <f>IF(F51="","",INT(('Synthèse des résultats'!$G$1-Données!F51)/365.25))</f>
        <v/>
      </c>
      <c r="H51" s="14" t="str">
        <f xml:space="preserve"> IF(F51="","",VLOOKUP(G51,'Paramètres figés'!$O$3:$P$31,2,FALSE))</f>
        <v/>
      </c>
      <c r="I51" s="15"/>
      <c r="J51" s="69" t="str">
        <f xml:space="preserve"> IFERROR(VLOOKUP(I51,'Paramètres figés'!$C$3:$D$20,2,FALSE),"")</f>
        <v/>
      </c>
      <c r="K51" s="12"/>
      <c r="L51" s="12"/>
      <c r="M51" s="12"/>
      <c r="N51" s="12"/>
      <c r="O51" s="12"/>
      <c r="P51" s="17"/>
      <c r="Q51" s="17"/>
      <c r="R51" s="17"/>
      <c r="S51" s="17"/>
      <c r="T51" s="17"/>
      <c r="U51" s="17"/>
      <c r="V51" s="17"/>
      <c r="W51" s="17"/>
      <c r="X51" s="16" t="str">
        <f>IF(V51="","",IF(W51="",INT(('Synthèse des résultats'!$G$1-V51)/7),INT((W51-V51)/7)))</f>
        <v/>
      </c>
      <c r="Y51" s="17"/>
      <c r="Z51" s="17"/>
    </row>
    <row r="52" spans="1:26" x14ac:dyDescent="0.25">
      <c r="A52" s="12"/>
      <c r="B52" s="17"/>
      <c r="C52" s="12"/>
      <c r="D52" s="12"/>
      <c r="E52" s="12"/>
      <c r="F52" s="12"/>
      <c r="G52" s="14" t="str">
        <f>IF(F52="","",INT(('Synthèse des résultats'!$G$1-Données!F52)/365.25))</f>
        <v/>
      </c>
      <c r="H52" s="14" t="str">
        <f xml:space="preserve"> IF(F52="","",VLOOKUP(G52,'Paramètres figés'!$O$3:$P$31,2,FALSE))</f>
        <v/>
      </c>
      <c r="I52" s="15"/>
      <c r="J52" s="69" t="str">
        <f xml:space="preserve"> IFERROR(VLOOKUP(I52,'Paramètres figés'!$C$3:$D$20,2,FALSE),"")</f>
        <v/>
      </c>
      <c r="K52" s="12"/>
      <c r="L52" s="12"/>
      <c r="M52" s="12"/>
      <c r="N52" s="12"/>
      <c r="O52" s="12"/>
      <c r="P52" s="17"/>
      <c r="Q52" s="17"/>
      <c r="R52" s="17"/>
      <c r="S52" s="17"/>
      <c r="T52" s="17"/>
      <c r="U52" s="17"/>
      <c r="V52" s="17"/>
      <c r="W52" s="17"/>
      <c r="X52" s="16" t="str">
        <f>IF(V52="","",IF(W52="",INT(('Synthèse des résultats'!$G$1-V52)/7),INT((W52-V52)/7)))</f>
        <v/>
      </c>
      <c r="Y52" s="17"/>
      <c r="Z52" s="17"/>
    </row>
    <row r="53" spans="1:26" x14ac:dyDescent="0.25">
      <c r="A53" s="12"/>
      <c r="B53" s="17"/>
      <c r="C53" s="12"/>
      <c r="D53" s="12"/>
      <c r="E53" s="12"/>
      <c r="F53" s="12"/>
      <c r="G53" s="14" t="str">
        <f>IF(F53="","",INT(('Synthèse des résultats'!$G$1-Données!F53)/365.25))</f>
        <v/>
      </c>
      <c r="H53" s="14" t="str">
        <f xml:space="preserve"> IF(F53="","",VLOOKUP(G53,'Paramètres figés'!$O$3:$P$31,2,FALSE))</f>
        <v/>
      </c>
      <c r="I53" s="15"/>
      <c r="J53" s="69" t="str">
        <f xml:space="preserve"> IFERROR(VLOOKUP(I53,'Paramètres figés'!$C$3:$D$20,2,FALSE),"")</f>
        <v/>
      </c>
      <c r="K53" s="12"/>
      <c r="L53" s="12"/>
      <c r="M53" s="12"/>
      <c r="N53" s="12"/>
      <c r="O53" s="12"/>
      <c r="P53" s="17"/>
      <c r="Q53" s="17"/>
      <c r="R53" s="17"/>
      <c r="S53" s="17"/>
      <c r="T53" s="17"/>
      <c r="U53" s="17"/>
      <c r="V53" s="17"/>
      <c r="W53" s="17"/>
      <c r="X53" s="16" t="str">
        <f>IF(V53="","",IF(W53="",INT(('Synthèse des résultats'!$G$1-V53)/7),INT((W53-V53)/7)))</f>
        <v/>
      </c>
      <c r="Y53" s="17"/>
      <c r="Z53" s="17"/>
    </row>
    <row r="54" spans="1:26" x14ac:dyDescent="0.25">
      <c r="A54" s="12"/>
      <c r="B54" s="17"/>
      <c r="C54" s="12"/>
      <c r="D54" s="12"/>
      <c r="E54" s="12"/>
      <c r="F54" s="12"/>
      <c r="G54" s="14" t="str">
        <f>IF(F54="","",INT(('Synthèse des résultats'!$G$1-Données!F54)/365.25))</f>
        <v/>
      </c>
      <c r="H54" s="14" t="str">
        <f xml:space="preserve"> IF(F54="","",VLOOKUP(G54,'Paramètres figés'!$O$3:$P$31,2,FALSE))</f>
        <v/>
      </c>
      <c r="I54" s="15"/>
      <c r="J54" s="69" t="str">
        <f xml:space="preserve"> IFERROR(VLOOKUP(I54,'Paramètres figés'!$C$3:$D$20,2,FALSE),"")</f>
        <v/>
      </c>
      <c r="K54" s="12"/>
      <c r="L54" s="12"/>
      <c r="M54" s="12"/>
      <c r="N54" s="12"/>
      <c r="O54" s="12"/>
      <c r="P54" s="17"/>
      <c r="Q54" s="17"/>
      <c r="R54" s="17"/>
      <c r="S54" s="17"/>
      <c r="T54" s="17"/>
      <c r="U54" s="17"/>
      <c r="V54" s="17"/>
      <c r="W54" s="17"/>
      <c r="X54" s="16" t="str">
        <f>IF(V54="","",IF(W54="",INT(('Synthèse des résultats'!$G$1-V54)/7),INT((W54-V54)/7)))</f>
        <v/>
      </c>
      <c r="Y54" s="17"/>
      <c r="Z54" s="17"/>
    </row>
    <row r="55" spans="1:26" x14ac:dyDescent="0.25">
      <c r="A55" s="12"/>
      <c r="B55" s="17"/>
      <c r="C55" s="12"/>
      <c r="D55" s="12"/>
      <c r="E55" s="12"/>
      <c r="F55" s="12"/>
      <c r="G55" s="14" t="str">
        <f>IF(F55="","",INT(('Synthèse des résultats'!$G$1-Données!F55)/365.25))</f>
        <v/>
      </c>
      <c r="H55" s="14" t="str">
        <f xml:space="preserve"> IF(F55="","",VLOOKUP(G55,'Paramètres figés'!$O$3:$P$31,2,FALSE))</f>
        <v/>
      </c>
      <c r="I55" s="15"/>
      <c r="J55" s="69" t="str">
        <f xml:space="preserve"> IFERROR(VLOOKUP(I55,'Paramètres figés'!$C$3:$D$20,2,FALSE),"")</f>
        <v/>
      </c>
      <c r="K55" s="12"/>
      <c r="L55" s="12"/>
      <c r="M55" s="12"/>
      <c r="N55" s="12"/>
      <c r="O55" s="12"/>
      <c r="P55" s="17"/>
      <c r="Q55" s="17"/>
      <c r="R55" s="17"/>
      <c r="S55" s="17"/>
      <c r="T55" s="17"/>
      <c r="U55" s="17"/>
      <c r="V55" s="17"/>
      <c r="W55" s="17"/>
      <c r="X55" s="16" t="str">
        <f>IF(V55="","",IF(W55="",INT(('Synthèse des résultats'!$G$1-V55)/7),INT((W55-V55)/7)))</f>
        <v/>
      </c>
      <c r="Y55" s="17"/>
      <c r="Z55" s="17"/>
    </row>
    <row r="56" spans="1:26" x14ac:dyDescent="0.25">
      <c r="A56" s="12"/>
      <c r="B56" s="17"/>
      <c r="C56" s="12"/>
      <c r="D56" s="12"/>
      <c r="E56" s="12"/>
      <c r="F56" s="12"/>
      <c r="G56" s="14" t="str">
        <f>IF(F56="","",INT(('Synthèse des résultats'!$G$1-Données!F56)/365.25))</f>
        <v/>
      </c>
      <c r="H56" s="14" t="str">
        <f xml:space="preserve"> IF(F56="","",VLOOKUP(G56,'Paramètres figés'!$O$3:$P$31,2,FALSE))</f>
        <v/>
      </c>
      <c r="I56" s="15"/>
      <c r="J56" s="69" t="str">
        <f xml:space="preserve"> IFERROR(VLOOKUP(I56,'Paramètres figés'!$C$3:$D$20,2,FALSE),"")</f>
        <v/>
      </c>
      <c r="K56" s="12"/>
      <c r="L56" s="12"/>
      <c r="M56" s="12"/>
      <c r="N56" s="12"/>
      <c r="O56" s="12"/>
      <c r="P56" s="17"/>
      <c r="Q56" s="17"/>
      <c r="R56" s="17"/>
      <c r="S56" s="17"/>
      <c r="T56" s="17"/>
      <c r="U56" s="17"/>
      <c r="V56" s="17"/>
      <c r="W56" s="17"/>
      <c r="X56" s="16" t="str">
        <f>IF(V56="","",IF(W56="",INT(('Synthèse des résultats'!$G$1-V56)/7),INT((W56-V56)/7)))</f>
        <v/>
      </c>
      <c r="Y56" s="17"/>
      <c r="Z56" s="17"/>
    </row>
    <row r="57" spans="1:26" x14ac:dyDescent="0.25">
      <c r="A57" s="12"/>
      <c r="B57" s="17"/>
      <c r="C57" s="12"/>
      <c r="D57" s="12"/>
      <c r="E57" s="12"/>
      <c r="F57" s="12"/>
      <c r="G57" s="14" t="str">
        <f>IF(F57="","",INT(('Synthèse des résultats'!$G$1-Données!F57)/365.25))</f>
        <v/>
      </c>
      <c r="H57" s="14" t="str">
        <f xml:space="preserve"> IF(F57="","",VLOOKUP(G57,'Paramètres figés'!$O$3:$P$31,2,FALSE))</f>
        <v/>
      </c>
      <c r="I57" s="15"/>
      <c r="J57" s="69" t="str">
        <f xml:space="preserve"> IFERROR(VLOOKUP(I57,'Paramètres figés'!$C$3:$D$20,2,FALSE),"")</f>
        <v/>
      </c>
      <c r="K57" s="12"/>
      <c r="L57" s="12"/>
      <c r="M57" s="12"/>
      <c r="N57" s="12"/>
      <c r="O57" s="12"/>
      <c r="P57" s="17"/>
      <c r="Q57" s="17"/>
      <c r="R57" s="17"/>
      <c r="S57" s="17"/>
      <c r="T57" s="17"/>
      <c r="U57" s="17"/>
      <c r="V57" s="17"/>
      <c r="W57" s="17"/>
      <c r="X57" s="16" t="str">
        <f>IF(V57="","",IF(W57="",INT(('Synthèse des résultats'!$G$1-V57)/7),INT((W57-V57)/7)))</f>
        <v/>
      </c>
      <c r="Y57" s="17"/>
      <c r="Z57" s="17"/>
    </row>
    <row r="58" spans="1:26" x14ac:dyDescent="0.25">
      <c r="A58" s="12"/>
      <c r="B58" s="17"/>
      <c r="C58" s="12"/>
      <c r="D58" s="12"/>
      <c r="E58" s="12"/>
      <c r="F58" s="12"/>
      <c r="G58" s="14" t="str">
        <f>IF(F58="","",INT(('Synthèse des résultats'!$G$1-Données!F58)/365.25))</f>
        <v/>
      </c>
      <c r="H58" s="14" t="str">
        <f xml:space="preserve"> IF(F58="","",VLOOKUP(G58,'Paramètres figés'!$O$3:$P$31,2,FALSE))</f>
        <v/>
      </c>
      <c r="I58" s="15"/>
      <c r="J58" s="69" t="str">
        <f xml:space="preserve"> IFERROR(VLOOKUP(I58,'Paramètres figés'!$C$3:$D$20,2,FALSE),"")</f>
        <v/>
      </c>
      <c r="K58" s="12"/>
      <c r="L58" s="12"/>
      <c r="M58" s="12"/>
      <c r="N58" s="12"/>
      <c r="O58" s="12"/>
      <c r="P58" s="17"/>
      <c r="Q58" s="17"/>
      <c r="R58" s="17"/>
      <c r="S58" s="17"/>
      <c r="T58" s="17"/>
      <c r="U58" s="17"/>
      <c r="V58" s="17"/>
      <c r="W58" s="17"/>
      <c r="X58" s="16" t="str">
        <f>IF(V58="","",IF(W58="",INT(('Synthèse des résultats'!$G$1-V58)/7),INT((W58-V58)/7)))</f>
        <v/>
      </c>
      <c r="Y58" s="17"/>
      <c r="Z58" s="17"/>
    </row>
    <row r="59" spans="1:26" x14ac:dyDescent="0.25">
      <c r="A59" s="12"/>
      <c r="B59" s="17"/>
      <c r="C59" s="12"/>
      <c r="D59" s="12"/>
      <c r="E59" s="12"/>
      <c r="F59" s="12"/>
      <c r="G59" s="14" t="str">
        <f>IF(F59="","",INT(('Synthèse des résultats'!$G$1-Données!F59)/365.25))</f>
        <v/>
      </c>
      <c r="H59" s="14" t="str">
        <f xml:space="preserve"> IF(F59="","",VLOOKUP(G59,'Paramètres figés'!$O$3:$P$31,2,FALSE))</f>
        <v/>
      </c>
      <c r="I59" s="15"/>
      <c r="J59" s="69" t="str">
        <f xml:space="preserve"> IFERROR(VLOOKUP(I59,'Paramètres figés'!$C$3:$D$20,2,FALSE),"")</f>
        <v/>
      </c>
      <c r="K59" s="12"/>
      <c r="L59" s="12"/>
      <c r="M59" s="12"/>
      <c r="N59" s="12"/>
      <c r="O59" s="12"/>
      <c r="P59" s="17"/>
      <c r="Q59" s="17"/>
      <c r="R59" s="17"/>
      <c r="S59" s="17"/>
      <c r="T59" s="17"/>
      <c r="U59" s="17"/>
      <c r="V59" s="17"/>
      <c r="W59" s="17"/>
      <c r="X59" s="16" t="str">
        <f>IF(V59="","",IF(W59="",INT(('Synthèse des résultats'!$G$1-V59)/7),INT((W59-V59)/7)))</f>
        <v/>
      </c>
      <c r="Y59" s="17"/>
      <c r="Z59" s="17"/>
    </row>
    <row r="60" spans="1:26" x14ac:dyDescent="0.25">
      <c r="A60" s="12"/>
      <c r="B60" s="17"/>
      <c r="C60" s="12"/>
      <c r="D60" s="12"/>
      <c r="E60" s="12"/>
      <c r="F60" s="12"/>
      <c r="G60" s="14" t="str">
        <f>IF(F60="","",INT(('Synthèse des résultats'!$G$1-Données!F60)/365.25))</f>
        <v/>
      </c>
      <c r="H60" s="14" t="str">
        <f xml:space="preserve"> IF(F60="","",VLOOKUP(G60,'Paramètres figés'!$O$3:$P$31,2,FALSE))</f>
        <v/>
      </c>
      <c r="I60" s="15"/>
      <c r="J60" s="69" t="str">
        <f xml:space="preserve"> IFERROR(VLOOKUP(I60,'Paramètres figés'!$C$3:$D$20,2,FALSE),"")</f>
        <v/>
      </c>
      <c r="K60" s="12"/>
      <c r="L60" s="12"/>
      <c r="M60" s="12"/>
      <c r="N60" s="12"/>
      <c r="O60" s="12"/>
      <c r="P60" s="17"/>
      <c r="Q60" s="17"/>
      <c r="R60" s="17"/>
      <c r="S60" s="17"/>
      <c r="T60" s="17"/>
      <c r="U60" s="17"/>
      <c r="V60" s="17"/>
      <c r="W60" s="17"/>
      <c r="X60" s="16" t="str">
        <f>IF(V60="","",IF(W60="",INT(('Synthèse des résultats'!$G$1-V60)/7),INT((W60-V60)/7)))</f>
        <v/>
      </c>
      <c r="Y60" s="17"/>
      <c r="Z60" s="17"/>
    </row>
    <row r="61" spans="1:26" x14ac:dyDescent="0.25">
      <c r="A61" s="12"/>
      <c r="B61" s="17"/>
      <c r="C61" s="12"/>
      <c r="D61" s="12"/>
      <c r="E61" s="12"/>
      <c r="F61" s="12"/>
      <c r="G61" s="14" t="str">
        <f>IF(F61="","",INT(('Synthèse des résultats'!$G$1-Données!F61)/365.25))</f>
        <v/>
      </c>
      <c r="H61" s="14" t="str">
        <f xml:space="preserve"> IF(F61="","",VLOOKUP(G61,'Paramètres figés'!$O$3:$P$31,2,FALSE))</f>
        <v/>
      </c>
      <c r="I61" s="15"/>
      <c r="J61" s="69" t="str">
        <f xml:space="preserve"> IFERROR(VLOOKUP(I61,'Paramètres figés'!$C$3:$D$20,2,FALSE),"")</f>
        <v/>
      </c>
      <c r="K61" s="12"/>
      <c r="L61" s="12"/>
      <c r="M61" s="12"/>
      <c r="N61" s="12"/>
      <c r="O61" s="12"/>
      <c r="P61" s="17"/>
      <c r="Q61" s="17"/>
      <c r="R61" s="17"/>
      <c r="S61" s="17"/>
      <c r="T61" s="17"/>
      <c r="U61" s="17"/>
      <c r="V61" s="17"/>
      <c r="W61" s="17"/>
      <c r="X61" s="16" t="str">
        <f>IF(V61="","",IF(W61="",INT(('Synthèse des résultats'!$G$1-V61)/7),INT((W61-V61)/7)))</f>
        <v/>
      </c>
      <c r="Y61" s="17"/>
      <c r="Z61" s="17"/>
    </row>
    <row r="62" spans="1:26" x14ac:dyDescent="0.25">
      <c r="A62" s="12"/>
      <c r="B62" s="17"/>
      <c r="C62" s="12"/>
      <c r="D62" s="12"/>
      <c r="E62" s="12"/>
      <c r="F62" s="12"/>
      <c r="G62" s="14" t="str">
        <f>IF(F62="","",INT(('Synthèse des résultats'!$G$1-Données!F62)/365.25))</f>
        <v/>
      </c>
      <c r="H62" s="14" t="str">
        <f xml:space="preserve"> IF(F62="","",VLOOKUP(G62,'Paramètres figés'!$O$3:$P$31,2,FALSE))</f>
        <v/>
      </c>
      <c r="I62" s="15"/>
      <c r="J62" s="69" t="str">
        <f xml:space="preserve"> IFERROR(VLOOKUP(I62,'Paramètres figés'!$C$3:$D$20,2,FALSE),"")</f>
        <v/>
      </c>
      <c r="K62" s="12"/>
      <c r="L62" s="12"/>
      <c r="M62" s="12"/>
      <c r="N62" s="12"/>
      <c r="O62" s="12"/>
      <c r="P62" s="17"/>
      <c r="Q62" s="17"/>
      <c r="R62" s="17"/>
      <c r="S62" s="17"/>
      <c r="T62" s="17"/>
      <c r="U62" s="17"/>
      <c r="V62" s="17"/>
      <c r="W62" s="17"/>
      <c r="X62" s="16" t="str">
        <f>IF(V62="","",IF(W62="",INT(('Synthèse des résultats'!$G$1-V62)/7),INT((W62-V62)/7)))</f>
        <v/>
      </c>
      <c r="Y62" s="17"/>
      <c r="Z62" s="17"/>
    </row>
    <row r="63" spans="1:26" x14ac:dyDescent="0.25">
      <c r="A63" s="12"/>
      <c r="B63" s="17"/>
      <c r="C63" s="12"/>
      <c r="D63" s="12"/>
      <c r="E63" s="12"/>
      <c r="F63" s="12"/>
      <c r="G63" s="14" t="str">
        <f>IF(F63="","",INT(('Synthèse des résultats'!$G$1-Données!F63)/365.25))</f>
        <v/>
      </c>
      <c r="H63" s="14" t="str">
        <f xml:space="preserve"> IF(F63="","",VLOOKUP(G63,'Paramètres figés'!$O$3:$P$31,2,FALSE))</f>
        <v/>
      </c>
      <c r="I63" s="15"/>
      <c r="J63" s="69" t="str">
        <f xml:space="preserve"> IFERROR(VLOOKUP(I63,'Paramètres figés'!$C$3:$D$20,2,FALSE),"")</f>
        <v/>
      </c>
      <c r="K63" s="12"/>
      <c r="L63" s="12"/>
      <c r="M63" s="12"/>
      <c r="N63" s="12"/>
      <c r="O63" s="12"/>
      <c r="P63" s="17"/>
      <c r="Q63" s="17"/>
      <c r="R63" s="17"/>
      <c r="S63" s="17"/>
      <c r="T63" s="17"/>
      <c r="U63" s="17"/>
      <c r="V63" s="17"/>
      <c r="W63" s="17"/>
      <c r="X63" s="16" t="str">
        <f>IF(V63="","",IF(W63="",INT(('Synthèse des résultats'!$G$1-V63)/7),INT((W63-V63)/7)))</f>
        <v/>
      </c>
      <c r="Y63" s="17"/>
      <c r="Z63" s="17"/>
    </row>
    <row r="64" spans="1:26" x14ac:dyDescent="0.25">
      <c r="A64" s="12"/>
      <c r="B64" s="17"/>
      <c r="C64" s="12"/>
      <c r="D64" s="12"/>
      <c r="E64" s="12"/>
      <c r="F64" s="12"/>
      <c r="G64" s="14" t="str">
        <f>IF(F64="","",INT(('Synthèse des résultats'!$G$1-Données!F64)/365.25))</f>
        <v/>
      </c>
      <c r="H64" s="14" t="str">
        <f xml:space="preserve"> IF(F64="","",VLOOKUP(G64,'Paramètres figés'!$O$3:$P$31,2,FALSE))</f>
        <v/>
      </c>
      <c r="I64" s="15"/>
      <c r="J64" s="69" t="str">
        <f xml:space="preserve"> IFERROR(VLOOKUP(I64,'Paramètres figés'!$C$3:$D$20,2,FALSE),"")</f>
        <v/>
      </c>
      <c r="K64" s="12"/>
      <c r="L64" s="12"/>
      <c r="M64" s="12"/>
      <c r="N64" s="12"/>
      <c r="O64" s="12"/>
      <c r="P64" s="17"/>
      <c r="Q64" s="17"/>
      <c r="R64" s="17"/>
      <c r="S64" s="17"/>
      <c r="T64" s="17"/>
      <c r="U64" s="17"/>
      <c r="V64" s="17"/>
      <c r="W64" s="17"/>
      <c r="X64" s="16" t="str">
        <f>IF(V64="","",IF(W64="",INT(('Synthèse des résultats'!$G$1-V64)/7),INT((W64-V64)/7)))</f>
        <v/>
      </c>
      <c r="Y64" s="17"/>
      <c r="Z64" s="17"/>
    </row>
    <row r="65" spans="1:26" x14ac:dyDescent="0.25">
      <c r="A65" s="12"/>
      <c r="B65" s="17"/>
      <c r="C65" s="12"/>
      <c r="D65" s="12"/>
      <c r="E65" s="12"/>
      <c r="F65" s="12"/>
      <c r="G65" s="14" t="str">
        <f>IF(F65="","",INT(('Synthèse des résultats'!$G$1-Données!F65)/365.25))</f>
        <v/>
      </c>
      <c r="H65" s="14" t="str">
        <f xml:space="preserve"> IF(F65="","",VLOOKUP(G65,'Paramètres figés'!$O$3:$P$31,2,FALSE))</f>
        <v/>
      </c>
      <c r="I65" s="15"/>
      <c r="J65" s="69" t="str">
        <f xml:space="preserve"> IFERROR(VLOOKUP(I65,'Paramètres figés'!$C$3:$D$20,2,FALSE),"")</f>
        <v/>
      </c>
      <c r="K65" s="12"/>
      <c r="L65" s="12"/>
      <c r="M65" s="12"/>
      <c r="N65" s="12"/>
      <c r="O65" s="12"/>
      <c r="P65" s="17"/>
      <c r="Q65" s="17"/>
      <c r="R65" s="17"/>
      <c r="S65" s="17"/>
      <c r="T65" s="17"/>
      <c r="U65" s="17"/>
      <c r="V65" s="17"/>
      <c r="W65" s="17"/>
      <c r="X65" s="16" t="str">
        <f>IF(V65="","",IF(W65="",INT(('Synthèse des résultats'!$G$1-V65)/7),INT((W65-V65)/7)))</f>
        <v/>
      </c>
      <c r="Y65" s="17"/>
      <c r="Z65" s="17"/>
    </row>
    <row r="66" spans="1:26" x14ac:dyDescent="0.25">
      <c r="A66" s="12"/>
      <c r="B66" s="17"/>
      <c r="C66" s="12"/>
      <c r="D66" s="12"/>
      <c r="E66" s="12"/>
      <c r="F66" s="12"/>
      <c r="G66" s="14" t="str">
        <f>IF(F66="","",INT(('Synthèse des résultats'!$G$1-Données!F66)/365.25))</f>
        <v/>
      </c>
      <c r="H66" s="14" t="str">
        <f xml:space="preserve"> IF(F66="","",VLOOKUP(G66,'Paramètres figés'!$O$3:$P$31,2,FALSE))</f>
        <v/>
      </c>
      <c r="I66" s="15"/>
      <c r="J66" s="69" t="str">
        <f xml:space="preserve"> IFERROR(VLOOKUP(I66,'Paramètres figés'!$C$3:$D$20,2,FALSE),"")</f>
        <v/>
      </c>
      <c r="K66" s="12"/>
      <c r="L66" s="12"/>
      <c r="M66" s="12"/>
      <c r="N66" s="12"/>
      <c r="O66" s="12"/>
      <c r="P66" s="17"/>
      <c r="Q66" s="17"/>
      <c r="R66" s="17"/>
      <c r="S66" s="17"/>
      <c r="T66" s="17"/>
      <c r="U66" s="17"/>
      <c r="V66" s="17"/>
      <c r="W66" s="17"/>
      <c r="X66" s="16" t="str">
        <f>IF(V66="","",IF(W66="",INT(('Synthèse des résultats'!$G$1-V66)/7),INT((W66-V66)/7)))</f>
        <v/>
      </c>
      <c r="Y66" s="17"/>
      <c r="Z66" s="17"/>
    </row>
    <row r="67" spans="1:26" x14ac:dyDescent="0.25">
      <c r="A67" s="12"/>
      <c r="B67" s="17"/>
      <c r="C67" s="12"/>
      <c r="D67" s="12"/>
      <c r="E67" s="12"/>
      <c r="F67" s="12"/>
      <c r="G67" s="14" t="str">
        <f>IF(F67="","",INT(('Synthèse des résultats'!$G$1-Données!F67)/365.25))</f>
        <v/>
      </c>
      <c r="H67" s="14" t="str">
        <f xml:space="preserve"> IF(F67="","",VLOOKUP(G67,'Paramètres figés'!$O$3:$P$31,2,FALSE))</f>
        <v/>
      </c>
      <c r="I67" s="15"/>
      <c r="J67" s="69" t="str">
        <f xml:space="preserve"> IFERROR(VLOOKUP(I67,'Paramètres figés'!$C$3:$D$20,2,FALSE),"")</f>
        <v/>
      </c>
      <c r="K67" s="12"/>
      <c r="L67" s="12"/>
      <c r="M67" s="12"/>
      <c r="N67" s="12"/>
      <c r="O67" s="12"/>
      <c r="P67" s="17"/>
      <c r="Q67" s="17"/>
      <c r="R67" s="17"/>
      <c r="S67" s="17"/>
      <c r="T67" s="17"/>
      <c r="U67" s="17"/>
      <c r="V67" s="17"/>
      <c r="W67" s="17"/>
      <c r="X67" s="16" t="str">
        <f>IF(V67="","",IF(W67="",INT(('Synthèse des résultats'!$G$1-V67)/7),INT((W67-V67)/7)))</f>
        <v/>
      </c>
      <c r="Y67" s="17"/>
      <c r="Z67" s="17"/>
    </row>
    <row r="68" spans="1:26" x14ac:dyDescent="0.25">
      <c r="A68" s="12"/>
      <c r="B68" s="17"/>
      <c r="C68" s="12"/>
      <c r="D68" s="12"/>
      <c r="E68" s="12"/>
      <c r="F68" s="12"/>
      <c r="G68" s="14" t="str">
        <f>IF(F68="","",INT(('Synthèse des résultats'!$G$1-Données!F68)/365.25))</f>
        <v/>
      </c>
      <c r="H68" s="14" t="str">
        <f xml:space="preserve"> IF(F68="","",VLOOKUP(G68,'Paramètres figés'!$O$3:$P$31,2,FALSE))</f>
        <v/>
      </c>
      <c r="I68" s="15"/>
      <c r="J68" s="69" t="str">
        <f xml:space="preserve"> IFERROR(VLOOKUP(I68,'Paramètres figés'!$C$3:$D$20,2,FALSE),"")</f>
        <v/>
      </c>
      <c r="K68" s="12"/>
      <c r="L68" s="12"/>
      <c r="M68" s="12"/>
      <c r="N68" s="12"/>
      <c r="O68" s="12"/>
      <c r="P68" s="17"/>
      <c r="Q68" s="17"/>
      <c r="R68" s="17"/>
      <c r="S68" s="17"/>
      <c r="T68" s="17"/>
      <c r="U68" s="17"/>
      <c r="V68" s="17"/>
      <c r="W68" s="17"/>
      <c r="X68" s="16" t="str">
        <f>IF(V68="","",IF(W68="",INT(('Synthèse des résultats'!$G$1-V68)/7),INT((W68-V68)/7)))</f>
        <v/>
      </c>
      <c r="Y68" s="17"/>
      <c r="Z68" s="17"/>
    </row>
    <row r="69" spans="1:26" x14ac:dyDescent="0.25">
      <c r="A69" s="12"/>
      <c r="B69" s="17"/>
      <c r="C69" s="12"/>
      <c r="D69" s="12"/>
      <c r="E69" s="12"/>
      <c r="F69" s="12"/>
      <c r="G69" s="14" t="str">
        <f>IF(F69="","",INT(('Synthèse des résultats'!$G$1-Données!F69)/365.25))</f>
        <v/>
      </c>
      <c r="H69" s="14" t="str">
        <f xml:space="preserve"> IF(F69="","",VLOOKUP(G69,'Paramètres figés'!$O$3:$P$31,2,FALSE))</f>
        <v/>
      </c>
      <c r="I69" s="15"/>
      <c r="J69" s="69" t="str">
        <f xml:space="preserve"> IFERROR(VLOOKUP(I69,'Paramètres figés'!$C$3:$D$20,2,FALSE),"")</f>
        <v/>
      </c>
      <c r="K69" s="12"/>
      <c r="L69" s="12"/>
      <c r="M69" s="12"/>
      <c r="N69" s="12"/>
      <c r="O69" s="12"/>
      <c r="P69" s="17"/>
      <c r="Q69" s="17"/>
      <c r="R69" s="17"/>
      <c r="S69" s="17"/>
      <c r="T69" s="17"/>
      <c r="U69" s="17"/>
      <c r="V69" s="17"/>
      <c r="W69" s="17"/>
      <c r="X69" s="16" t="str">
        <f>IF(V69="","",IF(W69="",INT(('Synthèse des résultats'!$G$1-V69)/7),INT((W69-V69)/7)))</f>
        <v/>
      </c>
      <c r="Y69" s="17"/>
      <c r="Z69" s="17"/>
    </row>
    <row r="70" spans="1:26" x14ac:dyDescent="0.25">
      <c r="A70" s="12"/>
      <c r="B70" s="17"/>
      <c r="C70" s="12"/>
      <c r="D70" s="12"/>
      <c r="E70" s="12"/>
      <c r="F70" s="12"/>
      <c r="G70" s="14" t="str">
        <f>IF(F70="","",INT(('Synthèse des résultats'!$G$1-Données!F70)/365.25))</f>
        <v/>
      </c>
      <c r="H70" s="14" t="str">
        <f xml:space="preserve"> IF(F70="","",VLOOKUP(G70,'Paramètres figés'!$O$3:$P$31,2,FALSE))</f>
        <v/>
      </c>
      <c r="I70" s="15"/>
      <c r="J70" s="69" t="str">
        <f xml:space="preserve"> IFERROR(VLOOKUP(I70,'Paramètres figés'!$C$3:$D$20,2,FALSE),"")</f>
        <v/>
      </c>
      <c r="K70" s="12"/>
      <c r="L70" s="12"/>
      <c r="M70" s="12"/>
      <c r="N70" s="12"/>
      <c r="O70" s="12"/>
      <c r="P70" s="17"/>
      <c r="Q70" s="17"/>
      <c r="R70" s="17"/>
      <c r="S70" s="17"/>
      <c r="T70" s="17"/>
      <c r="U70" s="17"/>
      <c r="V70" s="17"/>
      <c r="W70" s="17"/>
      <c r="X70" s="16" t="str">
        <f>IF(V70="","",IF(W70="",INT(('Synthèse des résultats'!$G$1-V70)/7),INT((W70-V70)/7)))</f>
        <v/>
      </c>
      <c r="Y70" s="17"/>
      <c r="Z70" s="17"/>
    </row>
    <row r="71" spans="1:26" x14ac:dyDescent="0.25">
      <c r="A71" s="12"/>
      <c r="B71" s="17"/>
      <c r="C71" s="12"/>
      <c r="D71" s="12"/>
      <c r="E71" s="12"/>
      <c r="F71" s="12"/>
      <c r="G71" s="14" t="str">
        <f>IF(F71="","",INT(('Synthèse des résultats'!$G$1-Données!F71)/365.25))</f>
        <v/>
      </c>
      <c r="H71" s="14" t="str">
        <f xml:space="preserve"> IF(F71="","",VLOOKUP(G71,'Paramètres figés'!$O$3:$P$31,2,FALSE))</f>
        <v/>
      </c>
      <c r="I71" s="15"/>
      <c r="J71" s="69" t="str">
        <f xml:space="preserve"> IFERROR(VLOOKUP(I71,'Paramètres figés'!$C$3:$D$20,2,FALSE),"")</f>
        <v/>
      </c>
      <c r="K71" s="12"/>
      <c r="L71" s="12"/>
      <c r="M71" s="12"/>
      <c r="N71" s="12"/>
      <c r="O71" s="12"/>
      <c r="P71" s="17"/>
      <c r="Q71" s="17"/>
      <c r="R71" s="17"/>
      <c r="S71" s="17"/>
      <c r="T71" s="17"/>
      <c r="U71" s="17"/>
      <c r="V71" s="17"/>
      <c r="W71" s="17"/>
      <c r="X71" s="16" t="str">
        <f>IF(V71="","",IF(W71="",INT(('Synthèse des résultats'!$G$1-V71)/7),INT((W71-V71)/7)))</f>
        <v/>
      </c>
      <c r="Y71" s="17"/>
      <c r="Z71" s="17"/>
    </row>
    <row r="72" spans="1:26" x14ac:dyDescent="0.25">
      <c r="A72" s="12"/>
      <c r="B72" s="17"/>
      <c r="C72" s="12"/>
      <c r="D72" s="12"/>
      <c r="E72" s="12"/>
      <c r="F72" s="12"/>
      <c r="G72" s="14" t="str">
        <f>IF(F72="","",INT(('Synthèse des résultats'!$G$1-Données!F72)/365.25))</f>
        <v/>
      </c>
      <c r="H72" s="14" t="str">
        <f xml:space="preserve"> IF(F72="","",VLOOKUP(G72,'Paramètres figés'!$O$3:$P$31,2,FALSE))</f>
        <v/>
      </c>
      <c r="I72" s="15"/>
      <c r="J72" s="69" t="str">
        <f xml:space="preserve"> IFERROR(VLOOKUP(I72,'Paramètres figés'!$C$3:$D$20,2,FALSE),"")</f>
        <v/>
      </c>
      <c r="K72" s="12"/>
      <c r="L72" s="12"/>
      <c r="M72" s="12"/>
      <c r="N72" s="12"/>
      <c r="O72" s="12"/>
      <c r="P72" s="17"/>
      <c r="Q72" s="17"/>
      <c r="R72" s="17"/>
      <c r="S72" s="17"/>
      <c r="T72" s="17"/>
      <c r="U72" s="17"/>
      <c r="V72" s="17"/>
      <c r="W72" s="17"/>
      <c r="X72" s="16" t="str">
        <f>IF(V72="","",IF(W72="",INT(('Synthèse des résultats'!$G$1-V72)/7),INT((W72-V72)/7)))</f>
        <v/>
      </c>
      <c r="Y72" s="17"/>
      <c r="Z72" s="17"/>
    </row>
    <row r="73" spans="1:26" x14ac:dyDescent="0.25">
      <c r="A73" s="12"/>
      <c r="B73" s="17"/>
      <c r="C73" s="12"/>
      <c r="D73" s="12"/>
      <c r="E73" s="12"/>
      <c r="F73" s="12"/>
      <c r="G73" s="14" t="str">
        <f>IF(F73="","",INT(('Synthèse des résultats'!$G$1-Données!F73)/365.25))</f>
        <v/>
      </c>
      <c r="H73" s="14" t="str">
        <f xml:space="preserve"> IF(F73="","",VLOOKUP(G73,'Paramètres figés'!$O$3:$P$31,2,FALSE))</f>
        <v/>
      </c>
      <c r="I73" s="15"/>
      <c r="J73" s="69" t="str">
        <f xml:space="preserve"> IFERROR(VLOOKUP(I73,'Paramètres figés'!$C$3:$D$20,2,FALSE),"")</f>
        <v/>
      </c>
      <c r="K73" s="12"/>
      <c r="L73" s="12"/>
      <c r="M73" s="12"/>
      <c r="N73" s="12"/>
      <c r="O73" s="12"/>
      <c r="P73" s="17"/>
      <c r="Q73" s="17"/>
      <c r="R73" s="17"/>
      <c r="S73" s="17"/>
      <c r="T73" s="17"/>
      <c r="U73" s="17"/>
      <c r="V73" s="17"/>
      <c r="W73" s="17"/>
      <c r="X73" s="16" t="str">
        <f>IF(V73="","",IF(W73="",INT(('Synthèse des résultats'!$G$1-V73)/7),INT((W73-V73)/7)))</f>
        <v/>
      </c>
      <c r="Y73" s="17"/>
      <c r="Z73" s="17"/>
    </row>
    <row r="74" spans="1:26" x14ac:dyDescent="0.25">
      <c r="A74" s="12"/>
      <c r="B74" s="17"/>
      <c r="C74" s="12"/>
      <c r="D74" s="12"/>
      <c r="E74" s="12"/>
      <c r="F74" s="12"/>
      <c r="G74" s="14" t="str">
        <f>IF(F74="","",INT(('Synthèse des résultats'!$G$1-Données!F74)/365.25))</f>
        <v/>
      </c>
      <c r="H74" s="14" t="str">
        <f xml:space="preserve"> IF(F74="","",VLOOKUP(G74,'Paramètres figés'!$O$3:$P$31,2,FALSE))</f>
        <v/>
      </c>
      <c r="I74" s="15"/>
      <c r="J74" s="69" t="str">
        <f xml:space="preserve"> IFERROR(VLOOKUP(I74,'Paramètres figés'!$C$3:$D$20,2,FALSE),"")</f>
        <v/>
      </c>
      <c r="K74" s="12"/>
      <c r="L74" s="12"/>
      <c r="M74" s="12"/>
      <c r="N74" s="12"/>
      <c r="O74" s="12"/>
      <c r="P74" s="17"/>
      <c r="Q74" s="17"/>
      <c r="R74" s="17"/>
      <c r="S74" s="17"/>
      <c r="T74" s="17"/>
      <c r="U74" s="17"/>
      <c r="V74" s="17"/>
      <c r="W74" s="17"/>
      <c r="X74" s="16" t="str">
        <f>IF(V74="","",IF(W74="",INT(('Synthèse des résultats'!$G$1-V74)/7),INT((W74-V74)/7)))</f>
        <v/>
      </c>
      <c r="Y74" s="17"/>
      <c r="Z74" s="17"/>
    </row>
    <row r="75" spans="1:26" x14ac:dyDescent="0.25">
      <c r="A75" s="12"/>
      <c r="B75" s="17"/>
      <c r="C75" s="12"/>
      <c r="D75" s="12"/>
      <c r="E75" s="12"/>
      <c r="F75" s="12"/>
      <c r="G75" s="14" t="str">
        <f>IF(F75="","",INT(('Synthèse des résultats'!$G$1-Données!F75)/365.25))</f>
        <v/>
      </c>
      <c r="H75" s="14" t="str">
        <f xml:space="preserve"> IF(F75="","",VLOOKUP(G75,'Paramètres figés'!$O$3:$P$31,2,FALSE))</f>
        <v/>
      </c>
      <c r="I75" s="15"/>
      <c r="J75" s="69" t="str">
        <f xml:space="preserve"> IFERROR(VLOOKUP(I75,'Paramètres figés'!$C$3:$D$20,2,FALSE),"")</f>
        <v/>
      </c>
      <c r="K75" s="12"/>
      <c r="L75" s="12"/>
      <c r="M75" s="12"/>
      <c r="N75" s="12"/>
      <c r="O75" s="12"/>
      <c r="P75" s="17"/>
      <c r="Q75" s="17"/>
      <c r="R75" s="17"/>
      <c r="S75" s="17"/>
      <c r="T75" s="17"/>
      <c r="U75" s="17"/>
      <c r="V75" s="17"/>
      <c r="W75" s="17"/>
      <c r="X75" s="16" t="str">
        <f>IF(V75="","",IF(W75="",INT(('Synthèse des résultats'!$G$1-V75)/7),INT((W75-V75)/7)))</f>
        <v/>
      </c>
      <c r="Y75" s="17"/>
      <c r="Z75" s="17"/>
    </row>
    <row r="76" spans="1:26" x14ac:dyDescent="0.25">
      <c r="A76" s="12"/>
      <c r="B76" s="17"/>
      <c r="C76" s="12"/>
      <c r="D76" s="12"/>
      <c r="E76" s="12"/>
      <c r="F76" s="12"/>
      <c r="G76" s="14" t="str">
        <f>IF(F76="","",INT(('Synthèse des résultats'!$G$1-Données!F76)/365.25))</f>
        <v/>
      </c>
      <c r="H76" s="14" t="str">
        <f xml:space="preserve"> IF(F76="","",VLOOKUP(G76,'Paramètres figés'!$O$3:$P$31,2,FALSE))</f>
        <v/>
      </c>
      <c r="I76" s="15"/>
      <c r="J76" s="69" t="str">
        <f xml:space="preserve"> IFERROR(VLOOKUP(I76,'Paramètres figés'!$C$3:$D$20,2,FALSE),"")</f>
        <v/>
      </c>
      <c r="K76" s="12"/>
      <c r="L76" s="12"/>
      <c r="M76" s="12"/>
      <c r="N76" s="12"/>
      <c r="O76" s="12"/>
      <c r="P76" s="17"/>
      <c r="Q76" s="17"/>
      <c r="R76" s="17"/>
      <c r="S76" s="17"/>
      <c r="T76" s="17"/>
      <c r="U76" s="17"/>
      <c r="V76" s="17"/>
      <c r="W76" s="17"/>
      <c r="X76" s="16" t="str">
        <f>IF(V76="","",IF(W76="",INT(('Synthèse des résultats'!$G$1-V76)/7),INT((W76-V76)/7)))</f>
        <v/>
      </c>
      <c r="Y76" s="17"/>
      <c r="Z76" s="17"/>
    </row>
    <row r="77" spans="1:26" x14ac:dyDescent="0.25">
      <c r="A77" s="12"/>
      <c r="B77" s="17"/>
      <c r="C77" s="12"/>
      <c r="D77" s="12"/>
      <c r="E77" s="12"/>
      <c r="F77" s="12"/>
      <c r="G77" s="14" t="str">
        <f>IF(F77="","",INT(('Synthèse des résultats'!$G$1-Données!F77)/365.25))</f>
        <v/>
      </c>
      <c r="H77" s="14" t="str">
        <f xml:space="preserve"> IF(F77="","",VLOOKUP(G77,'Paramètres figés'!$O$3:$P$31,2,FALSE))</f>
        <v/>
      </c>
      <c r="I77" s="15"/>
      <c r="J77" s="69" t="str">
        <f xml:space="preserve"> IFERROR(VLOOKUP(I77,'Paramètres figés'!$C$3:$D$20,2,FALSE),"")</f>
        <v/>
      </c>
      <c r="K77" s="12"/>
      <c r="L77" s="12"/>
      <c r="M77" s="12"/>
      <c r="N77" s="12"/>
      <c r="O77" s="12"/>
      <c r="P77" s="17"/>
      <c r="Q77" s="17"/>
      <c r="R77" s="17"/>
      <c r="S77" s="17"/>
      <c r="T77" s="17"/>
      <c r="U77" s="17"/>
      <c r="V77" s="17"/>
      <c r="W77" s="17"/>
      <c r="X77" s="16" t="str">
        <f>IF(V77="","",IF(W77="",INT(('Synthèse des résultats'!$G$1-V77)/7),INT((W77-V77)/7)))</f>
        <v/>
      </c>
      <c r="Y77" s="17"/>
      <c r="Z77" s="17"/>
    </row>
    <row r="78" spans="1:26" x14ac:dyDescent="0.25">
      <c r="A78" s="12"/>
      <c r="B78" s="17"/>
      <c r="C78" s="12"/>
      <c r="D78" s="12"/>
      <c r="E78" s="12"/>
      <c r="F78" s="12"/>
      <c r="G78" s="14" t="str">
        <f>IF(F78="","",INT(('Synthèse des résultats'!$G$1-Données!F78)/365.25))</f>
        <v/>
      </c>
      <c r="H78" s="14" t="str">
        <f xml:space="preserve"> IF(F78="","",VLOOKUP(G78,'Paramètres figés'!$O$3:$P$31,2,FALSE))</f>
        <v/>
      </c>
      <c r="I78" s="15"/>
      <c r="J78" s="69" t="str">
        <f xml:space="preserve"> IFERROR(VLOOKUP(I78,'Paramètres figés'!$C$3:$D$20,2,FALSE),"")</f>
        <v/>
      </c>
      <c r="K78" s="12"/>
      <c r="L78" s="12"/>
      <c r="M78" s="12"/>
      <c r="N78" s="12"/>
      <c r="O78" s="12"/>
      <c r="P78" s="17"/>
      <c r="Q78" s="17"/>
      <c r="R78" s="17"/>
      <c r="S78" s="17"/>
      <c r="T78" s="17"/>
      <c r="U78" s="17"/>
      <c r="V78" s="17"/>
      <c r="W78" s="17"/>
      <c r="X78" s="16" t="str">
        <f>IF(V78="","",IF(W78="",INT(('Synthèse des résultats'!$G$1-V78)/7),INT((W78-V78)/7)))</f>
        <v/>
      </c>
      <c r="Y78" s="17"/>
      <c r="Z78" s="17"/>
    </row>
    <row r="79" spans="1:26" x14ac:dyDescent="0.25">
      <c r="A79" s="12"/>
      <c r="B79" s="17"/>
      <c r="C79" s="12"/>
      <c r="D79" s="12"/>
      <c r="E79" s="12"/>
      <c r="F79" s="12"/>
      <c r="G79" s="14" t="str">
        <f>IF(F79="","",INT(('Synthèse des résultats'!$G$1-Données!F79)/365.25))</f>
        <v/>
      </c>
      <c r="H79" s="14" t="str">
        <f xml:space="preserve"> IF(F79="","",VLOOKUP(G79,'Paramètres figés'!$O$3:$P$31,2,FALSE))</f>
        <v/>
      </c>
      <c r="I79" s="15"/>
      <c r="J79" s="69" t="str">
        <f xml:space="preserve"> IFERROR(VLOOKUP(I79,'Paramètres figés'!$C$3:$D$20,2,FALSE),"")</f>
        <v/>
      </c>
      <c r="K79" s="12"/>
      <c r="L79" s="12"/>
      <c r="M79" s="12"/>
      <c r="N79" s="12"/>
      <c r="O79" s="12"/>
      <c r="P79" s="17"/>
      <c r="Q79" s="17"/>
      <c r="R79" s="17"/>
      <c r="S79" s="17"/>
      <c r="T79" s="17"/>
      <c r="U79" s="17"/>
      <c r="V79" s="17"/>
      <c r="W79" s="17"/>
      <c r="X79" s="16" t="str">
        <f>IF(V79="","",IF(W79="",INT(('Synthèse des résultats'!$G$1-V79)/7),INT((W79-V79)/7)))</f>
        <v/>
      </c>
      <c r="Y79" s="17"/>
      <c r="Z79" s="17"/>
    </row>
    <row r="80" spans="1:26" x14ac:dyDescent="0.25">
      <c r="A80" s="12"/>
      <c r="B80" s="17"/>
      <c r="C80" s="12"/>
      <c r="D80" s="12"/>
      <c r="E80" s="12"/>
      <c r="F80" s="12"/>
      <c r="G80" s="14" t="str">
        <f>IF(F80="","",INT(('Synthèse des résultats'!$G$1-Données!F80)/365.25))</f>
        <v/>
      </c>
      <c r="H80" s="14" t="str">
        <f xml:space="preserve"> IF(F80="","",VLOOKUP(G80,'Paramètres figés'!$O$3:$P$31,2,FALSE))</f>
        <v/>
      </c>
      <c r="I80" s="15"/>
      <c r="J80" s="69" t="str">
        <f xml:space="preserve"> IFERROR(VLOOKUP(I80,'Paramètres figés'!$C$3:$D$20,2,FALSE),"")</f>
        <v/>
      </c>
      <c r="K80" s="12"/>
      <c r="L80" s="12"/>
      <c r="M80" s="12"/>
      <c r="N80" s="12"/>
      <c r="O80" s="12"/>
      <c r="P80" s="17"/>
      <c r="Q80" s="17"/>
      <c r="R80" s="17"/>
      <c r="S80" s="17"/>
      <c r="T80" s="17"/>
      <c r="U80" s="17"/>
      <c r="V80" s="17"/>
      <c r="W80" s="17"/>
      <c r="X80" s="16" t="str">
        <f>IF(V80="","",IF(W80="",INT(('Synthèse des résultats'!$G$1-V80)/7),INT((W80-V80)/7)))</f>
        <v/>
      </c>
      <c r="Y80" s="17"/>
      <c r="Z80" s="17"/>
    </row>
    <row r="81" spans="1:26" x14ac:dyDescent="0.25">
      <c r="A81" s="12"/>
      <c r="B81" s="17"/>
      <c r="C81" s="12"/>
      <c r="D81" s="12"/>
      <c r="E81" s="12"/>
      <c r="F81" s="12"/>
      <c r="G81" s="14" t="str">
        <f>IF(F81="","",INT(('Synthèse des résultats'!$G$1-Données!F81)/365.25))</f>
        <v/>
      </c>
      <c r="H81" s="14" t="str">
        <f xml:space="preserve"> IF(F81="","",VLOOKUP(G81,'Paramètres figés'!$O$3:$P$31,2,FALSE))</f>
        <v/>
      </c>
      <c r="I81" s="15"/>
      <c r="J81" s="69" t="str">
        <f xml:space="preserve"> IFERROR(VLOOKUP(I81,'Paramètres figés'!$C$3:$D$20,2,FALSE),"")</f>
        <v/>
      </c>
      <c r="K81" s="12"/>
      <c r="L81" s="12"/>
      <c r="M81" s="12"/>
      <c r="N81" s="12"/>
      <c r="O81" s="12"/>
      <c r="P81" s="17"/>
      <c r="Q81" s="17"/>
      <c r="R81" s="17"/>
      <c r="S81" s="17"/>
      <c r="T81" s="17"/>
      <c r="U81" s="17"/>
      <c r="V81" s="17"/>
      <c r="W81" s="17"/>
      <c r="X81" s="16" t="str">
        <f>IF(V81="","",IF(W81="",INT(('Synthèse des résultats'!$G$1-V81)/7),INT((W81-V81)/7)))</f>
        <v/>
      </c>
      <c r="Y81" s="17"/>
      <c r="Z81" s="17"/>
    </row>
    <row r="82" spans="1:26" x14ac:dyDescent="0.25">
      <c r="A82" s="12"/>
      <c r="B82" s="17"/>
      <c r="C82" s="12"/>
      <c r="D82" s="12"/>
      <c r="E82" s="12"/>
      <c r="F82" s="12"/>
      <c r="G82" s="14" t="str">
        <f>IF(F82="","",INT(('Synthèse des résultats'!$G$1-Données!F82)/365.25))</f>
        <v/>
      </c>
      <c r="H82" s="14" t="str">
        <f xml:space="preserve"> IF(F82="","",VLOOKUP(G82,'Paramètres figés'!$O$3:$P$31,2,FALSE))</f>
        <v/>
      </c>
      <c r="I82" s="15"/>
      <c r="J82" s="69" t="str">
        <f xml:space="preserve"> IFERROR(VLOOKUP(I82,'Paramètres figés'!$C$3:$D$20,2,FALSE),"")</f>
        <v/>
      </c>
      <c r="K82" s="12"/>
      <c r="L82" s="12"/>
      <c r="M82" s="12"/>
      <c r="N82" s="12"/>
      <c r="O82" s="12"/>
      <c r="P82" s="17"/>
      <c r="Q82" s="17"/>
      <c r="R82" s="17"/>
      <c r="S82" s="17"/>
      <c r="T82" s="17"/>
      <c r="U82" s="17"/>
      <c r="V82" s="17"/>
      <c r="W82" s="17"/>
      <c r="X82" s="16" t="str">
        <f>IF(V82="","",IF(W82="",INT(('Synthèse des résultats'!$G$1-V82)/7),INT((W82-V82)/7)))</f>
        <v/>
      </c>
      <c r="Y82" s="17"/>
      <c r="Z82" s="17"/>
    </row>
    <row r="83" spans="1:26" x14ac:dyDescent="0.25">
      <c r="A83" s="12"/>
      <c r="B83" s="17"/>
      <c r="C83" s="12"/>
      <c r="D83" s="12"/>
      <c r="E83" s="12"/>
      <c r="F83" s="12"/>
      <c r="G83" s="14" t="str">
        <f>IF(F83="","",INT(('Synthèse des résultats'!$G$1-Données!F83)/365.25))</f>
        <v/>
      </c>
      <c r="H83" s="14" t="str">
        <f xml:space="preserve"> IF(F83="","",VLOOKUP(G83,'Paramètres figés'!$O$3:$P$31,2,FALSE))</f>
        <v/>
      </c>
      <c r="I83" s="15"/>
      <c r="J83" s="69" t="str">
        <f xml:space="preserve"> IFERROR(VLOOKUP(I83,'Paramètres figés'!$C$3:$D$20,2,FALSE),"")</f>
        <v/>
      </c>
      <c r="K83" s="12"/>
      <c r="L83" s="12"/>
      <c r="M83" s="12"/>
      <c r="N83" s="12"/>
      <c r="O83" s="12"/>
      <c r="P83" s="17"/>
      <c r="Q83" s="17"/>
      <c r="R83" s="17"/>
      <c r="S83" s="17"/>
      <c r="T83" s="17"/>
      <c r="U83" s="17"/>
      <c r="V83" s="17"/>
      <c r="W83" s="17"/>
      <c r="X83" s="16" t="str">
        <f>IF(V83="","",IF(W83="",INT(('Synthèse des résultats'!$G$1-V83)/7),INT((W83-V83)/7)))</f>
        <v/>
      </c>
      <c r="Y83" s="17"/>
      <c r="Z83" s="17"/>
    </row>
    <row r="84" spans="1:26" x14ac:dyDescent="0.25">
      <c r="A84" s="12"/>
      <c r="B84" s="17"/>
      <c r="C84" s="12"/>
      <c r="D84" s="12"/>
      <c r="E84" s="12"/>
      <c r="F84" s="12"/>
      <c r="G84" s="14" t="str">
        <f>IF(F84="","",INT(('Synthèse des résultats'!$G$1-Données!F84)/365.25))</f>
        <v/>
      </c>
      <c r="H84" s="14" t="str">
        <f xml:space="preserve"> IF(F84="","",VLOOKUP(G84,'Paramètres figés'!$O$3:$P$31,2,FALSE))</f>
        <v/>
      </c>
      <c r="I84" s="15"/>
      <c r="J84" s="69" t="str">
        <f xml:space="preserve"> IFERROR(VLOOKUP(I84,'Paramètres figés'!$C$3:$D$20,2,FALSE),"")</f>
        <v/>
      </c>
      <c r="K84" s="12"/>
      <c r="L84" s="12"/>
      <c r="M84" s="12"/>
      <c r="N84" s="12"/>
      <c r="O84" s="12"/>
      <c r="P84" s="17"/>
      <c r="Q84" s="17"/>
      <c r="R84" s="17"/>
      <c r="S84" s="17"/>
      <c r="T84" s="17"/>
      <c r="U84" s="17"/>
      <c r="V84" s="17"/>
      <c r="W84" s="17"/>
      <c r="X84" s="16" t="str">
        <f>IF(V84="","",IF(W84="",INT(('Synthèse des résultats'!$G$1-V84)/7),INT((W84-V84)/7)))</f>
        <v/>
      </c>
      <c r="Y84" s="17"/>
      <c r="Z84" s="17"/>
    </row>
    <row r="85" spans="1:26" x14ac:dyDescent="0.25">
      <c r="A85" s="12"/>
      <c r="B85" s="17"/>
      <c r="C85" s="12"/>
      <c r="D85" s="12"/>
      <c r="E85" s="12"/>
      <c r="F85" s="12"/>
      <c r="G85" s="14" t="str">
        <f>IF(F85="","",INT(('Synthèse des résultats'!$G$1-Données!F85)/365.25))</f>
        <v/>
      </c>
      <c r="H85" s="14" t="str">
        <f xml:space="preserve"> IF(F85="","",VLOOKUP(G85,'Paramètres figés'!$O$3:$P$31,2,FALSE))</f>
        <v/>
      </c>
      <c r="I85" s="15"/>
      <c r="J85" s="69" t="str">
        <f xml:space="preserve"> IFERROR(VLOOKUP(I85,'Paramètres figés'!$C$3:$D$20,2,FALSE),"")</f>
        <v/>
      </c>
      <c r="K85" s="12"/>
      <c r="L85" s="12"/>
      <c r="M85" s="12"/>
      <c r="N85" s="12"/>
      <c r="O85" s="12"/>
      <c r="P85" s="17"/>
      <c r="Q85" s="17"/>
      <c r="R85" s="17"/>
      <c r="S85" s="17"/>
      <c r="T85" s="17"/>
      <c r="U85" s="17"/>
      <c r="V85" s="17"/>
      <c r="W85" s="17"/>
      <c r="X85" s="16" t="str">
        <f>IF(V85="","",IF(W85="",INT(('Synthèse des résultats'!$G$1-V85)/7),INT((W85-V85)/7)))</f>
        <v/>
      </c>
      <c r="Y85" s="17"/>
      <c r="Z85" s="17"/>
    </row>
    <row r="86" spans="1:26" x14ac:dyDescent="0.25">
      <c r="A86" s="12"/>
      <c r="B86" s="17"/>
      <c r="C86" s="12"/>
      <c r="D86" s="12"/>
      <c r="E86" s="12"/>
      <c r="F86" s="12"/>
      <c r="G86" s="14" t="str">
        <f>IF(F86="","",INT(('Synthèse des résultats'!$G$1-Données!F86)/365.25))</f>
        <v/>
      </c>
      <c r="H86" s="14" t="str">
        <f xml:space="preserve"> IF(F86="","",VLOOKUP(G86,'Paramètres figés'!$O$3:$P$31,2,FALSE))</f>
        <v/>
      </c>
      <c r="I86" s="15"/>
      <c r="J86" s="69" t="str">
        <f xml:space="preserve"> IFERROR(VLOOKUP(I86,'Paramètres figés'!$C$3:$D$20,2,FALSE),"")</f>
        <v/>
      </c>
      <c r="K86" s="12"/>
      <c r="L86" s="12"/>
      <c r="M86" s="12"/>
      <c r="N86" s="12"/>
      <c r="O86" s="12"/>
      <c r="P86" s="17"/>
      <c r="Q86" s="17"/>
      <c r="R86" s="17"/>
      <c r="S86" s="17"/>
      <c r="T86" s="17"/>
      <c r="U86" s="17"/>
      <c r="V86" s="17"/>
      <c r="W86" s="17"/>
      <c r="X86" s="16" t="str">
        <f>IF(V86="","",IF(W86="",INT(('Synthèse des résultats'!$G$1-V86)/7),INT((W86-V86)/7)))</f>
        <v/>
      </c>
      <c r="Y86" s="17"/>
      <c r="Z86" s="17"/>
    </row>
    <row r="87" spans="1:26" x14ac:dyDescent="0.25">
      <c r="A87" s="12"/>
      <c r="B87" s="17"/>
      <c r="C87" s="12"/>
      <c r="D87" s="12"/>
      <c r="E87" s="12"/>
      <c r="F87" s="12"/>
      <c r="G87" s="14" t="str">
        <f>IF(F87="","",INT(('Synthèse des résultats'!$G$1-Données!F87)/365.25))</f>
        <v/>
      </c>
      <c r="H87" s="14" t="str">
        <f xml:space="preserve"> IF(F87="","",VLOOKUP(G87,'Paramètres figés'!$O$3:$P$31,2,FALSE))</f>
        <v/>
      </c>
      <c r="I87" s="15"/>
      <c r="J87" s="69" t="str">
        <f xml:space="preserve"> IFERROR(VLOOKUP(I87,'Paramètres figés'!$C$3:$D$20,2,FALSE),"")</f>
        <v/>
      </c>
      <c r="K87" s="12"/>
      <c r="L87" s="12"/>
      <c r="M87" s="12"/>
      <c r="N87" s="12"/>
      <c r="O87" s="12"/>
      <c r="P87" s="17"/>
      <c r="Q87" s="17"/>
      <c r="R87" s="17"/>
      <c r="S87" s="17"/>
      <c r="T87" s="17"/>
      <c r="U87" s="17"/>
      <c r="V87" s="17"/>
      <c r="W87" s="17"/>
      <c r="X87" s="16" t="str">
        <f>IF(V87="","",IF(W87="",INT(('Synthèse des résultats'!$G$1-V87)/7),INT((W87-V87)/7)))</f>
        <v/>
      </c>
      <c r="Y87" s="17"/>
      <c r="Z87" s="17"/>
    </row>
    <row r="88" spans="1:26" x14ac:dyDescent="0.25">
      <c r="A88" s="12"/>
      <c r="B88" s="17"/>
      <c r="C88" s="12"/>
      <c r="D88" s="12"/>
      <c r="E88" s="12"/>
      <c r="F88" s="12"/>
      <c r="G88" s="14" t="str">
        <f>IF(F88="","",INT(('Synthèse des résultats'!$G$1-Données!F88)/365.25))</f>
        <v/>
      </c>
      <c r="H88" s="14" t="str">
        <f xml:space="preserve"> IF(F88="","",VLOOKUP(G88,'Paramètres figés'!$O$3:$P$31,2,FALSE))</f>
        <v/>
      </c>
      <c r="I88" s="15"/>
      <c r="J88" s="69" t="str">
        <f xml:space="preserve"> IFERROR(VLOOKUP(I88,'Paramètres figés'!$C$3:$D$20,2,FALSE),"")</f>
        <v/>
      </c>
      <c r="K88" s="12"/>
      <c r="L88" s="12"/>
      <c r="M88" s="12"/>
      <c r="N88" s="12"/>
      <c r="O88" s="12"/>
      <c r="P88" s="17"/>
      <c r="Q88" s="17"/>
      <c r="R88" s="17"/>
      <c r="S88" s="17"/>
      <c r="T88" s="17"/>
      <c r="U88" s="17"/>
      <c r="V88" s="17"/>
      <c r="W88" s="17"/>
      <c r="X88" s="16" t="str">
        <f>IF(V88="","",IF(W88="",INT(('Synthèse des résultats'!$G$1-V88)/7),INT((W88-V88)/7)))</f>
        <v/>
      </c>
      <c r="Y88" s="17"/>
      <c r="Z88" s="17"/>
    </row>
    <row r="89" spans="1:26" x14ac:dyDescent="0.25">
      <c r="A89" s="12"/>
      <c r="B89" s="17"/>
      <c r="C89" s="12"/>
      <c r="D89" s="12"/>
      <c r="E89" s="12"/>
      <c r="F89" s="12"/>
      <c r="G89" s="14" t="str">
        <f>IF(F89="","",INT(('Synthèse des résultats'!$G$1-Données!F89)/365.25))</f>
        <v/>
      </c>
      <c r="H89" s="14" t="str">
        <f xml:space="preserve"> IF(F89="","",VLOOKUP(G89,'Paramètres figés'!$O$3:$P$31,2,FALSE))</f>
        <v/>
      </c>
      <c r="I89" s="15"/>
      <c r="J89" s="69" t="str">
        <f xml:space="preserve"> IFERROR(VLOOKUP(I89,'Paramètres figés'!$C$3:$D$20,2,FALSE),"")</f>
        <v/>
      </c>
      <c r="K89" s="12"/>
      <c r="L89" s="12"/>
      <c r="M89" s="12"/>
      <c r="N89" s="12"/>
      <c r="O89" s="12"/>
      <c r="P89" s="17"/>
      <c r="Q89" s="17"/>
      <c r="R89" s="17"/>
      <c r="S89" s="17"/>
      <c r="T89" s="17"/>
      <c r="U89" s="17"/>
      <c r="V89" s="17"/>
      <c r="W89" s="17"/>
      <c r="X89" s="16" t="str">
        <f>IF(V89="","",IF(W89="",INT(('Synthèse des résultats'!$G$1-V89)/7),INT((W89-V89)/7)))</f>
        <v/>
      </c>
      <c r="Y89" s="17"/>
      <c r="Z89" s="17"/>
    </row>
    <row r="90" spans="1:26" x14ac:dyDescent="0.25">
      <c r="A90" s="12"/>
      <c r="B90" s="17"/>
      <c r="C90" s="12"/>
      <c r="D90" s="12"/>
      <c r="E90" s="12"/>
      <c r="F90" s="12"/>
      <c r="G90" s="14" t="str">
        <f>IF(F90="","",INT(('Synthèse des résultats'!$G$1-Données!F90)/365.25))</f>
        <v/>
      </c>
      <c r="H90" s="14" t="str">
        <f xml:space="preserve"> IF(F90="","",VLOOKUP(G90,'Paramètres figés'!$O$3:$P$31,2,FALSE))</f>
        <v/>
      </c>
      <c r="I90" s="15"/>
      <c r="J90" s="69" t="str">
        <f xml:space="preserve"> IFERROR(VLOOKUP(I90,'Paramètres figés'!$C$3:$D$20,2,FALSE),"")</f>
        <v/>
      </c>
      <c r="K90" s="12"/>
      <c r="L90" s="12"/>
      <c r="M90" s="12"/>
      <c r="N90" s="12"/>
      <c r="O90" s="12"/>
      <c r="P90" s="17"/>
      <c r="Q90" s="17"/>
      <c r="R90" s="17"/>
      <c r="S90" s="17"/>
      <c r="T90" s="17"/>
      <c r="U90" s="17"/>
      <c r="V90" s="17"/>
      <c r="W90" s="17"/>
      <c r="X90" s="16" t="str">
        <f>IF(V90="","",IF(W90="",INT(('Synthèse des résultats'!$G$1-V90)/7),INT((W90-V90)/7)))</f>
        <v/>
      </c>
      <c r="Y90" s="17"/>
      <c r="Z90" s="17"/>
    </row>
    <row r="91" spans="1:26" x14ac:dyDescent="0.25">
      <c r="A91" s="12"/>
      <c r="B91" s="17"/>
      <c r="C91" s="12"/>
      <c r="D91" s="12"/>
      <c r="E91" s="12"/>
      <c r="F91" s="12"/>
      <c r="G91" s="14" t="str">
        <f>IF(F91="","",INT(('Synthèse des résultats'!$G$1-Données!F91)/365.25))</f>
        <v/>
      </c>
      <c r="H91" s="14" t="str">
        <f xml:space="preserve"> IF(F91="","",VLOOKUP(G91,'Paramètres figés'!$O$3:$P$31,2,FALSE))</f>
        <v/>
      </c>
      <c r="I91" s="15"/>
      <c r="J91" s="69" t="str">
        <f xml:space="preserve"> IFERROR(VLOOKUP(I91,'Paramètres figés'!$C$3:$D$20,2,FALSE),"")</f>
        <v/>
      </c>
      <c r="K91" s="12"/>
      <c r="L91" s="12"/>
      <c r="M91" s="12"/>
      <c r="N91" s="12"/>
      <c r="O91" s="12"/>
      <c r="P91" s="17"/>
      <c r="Q91" s="17"/>
      <c r="R91" s="17"/>
      <c r="S91" s="17"/>
      <c r="T91" s="17"/>
      <c r="U91" s="17"/>
      <c r="V91" s="17"/>
      <c r="W91" s="17"/>
      <c r="X91" s="16" t="str">
        <f>IF(V91="","",IF(W91="",INT(('Synthèse des résultats'!$G$1-V91)/7),INT((W91-V91)/7)))</f>
        <v/>
      </c>
      <c r="Y91" s="17"/>
      <c r="Z91" s="17"/>
    </row>
    <row r="92" spans="1:26" x14ac:dyDescent="0.25">
      <c r="A92" s="12"/>
      <c r="B92" s="17"/>
      <c r="C92" s="12"/>
      <c r="D92" s="12"/>
      <c r="E92" s="12"/>
      <c r="F92" s="12"/>
      <c r="G92" s="14" t="str">
        <f>IF(F92="","",INT(('Synthèse des résultats'!$G$1-Données!F92)/365.25))</f>
        <v/>
      </c>
      <c r="H92" s="14" t="str">
        <f xml:space="preserve"> IF(F92="","",VLOOKUP(G92,'Paramètres figés'!$O$3:$P$31,2,FALSE))</f>
        <v/>
      </c>
      <c r="I92" s="15"/>
      <c r="J92" s="69" t="str">
        <f xml:space="preserve"> IFERROR(VLOOKUP(I92,'Paramètres figés'!$C$3:$D$20,2,FALSE),"")</f>
        <v/>
      </c>
      <c r="K92" s="12"/>
      <c r="L92" s="12"/>
      <c r="M92" s="12"/>
      <c r="N92" s="12"/>
      <c r="O92" s="12"/>
      <c r="P92" s="17"/>
      <c r="Q92" s="17"/>
      <c r="R92" s="17"/>
      <c r="S92" s="17"/>
      <c r="T92" s="17"/>
      <c r="U92" s="17"/>
      <c r="V92" s="17"/>
      <c r="W92" s="17"/>
      <c r="X92" s="16" t="str">
        <f>IF(V92="","",IF(W92="",INT(('Synthèse des résultats'!$G$1-V92)/7),INT((W92-V92)/7)))</f>
        <v/>
      </c>
      <c r="Y92" s="17"/>
      <c r="Z92" s="17"/>
    </row>
    <row r="93" spans="1:26" x14ac:dyDescent="0.25">
      <c r="A93" s="12"/>
      <c r="B93" s="17"/>
      <c r="C93" s="12"/>
      <c r="D93" s="12"/>
      <c r="E93" s="12"/>
      <c r="F93" s="12"/>
      <c r="G93" s="14" t="str">
        <f>IF(F93="","",INT(('Synthèse des résultats'!$G$1-Données!F93)/365.25))</f>
        <v/>
      </c>
      <c r="H93" s="14" t="str">
        <f xml:space="preserve"> IF(F93="","",VLOOKUP(G93,'Paramètres figés'!$O$3:$P$31,2,FALSE))</f>
        <v/>
      </c>
      <c r="I93" s="15"/>
      <c r="J93" s="69" t="str">
        <f xml:space="preserve"> IFERROR(VLOOKUP(I93,'Paramètres figés'!$C$3:$D$20,2,FALSE),"")</f>
        <v/>
      </c>
      <c r="K93" s="12"/>
      <c r="L93" s="12"/>
      <c r="M93" s="12"/>
      <c r="N93" s="12"/>
      <c r="O93" s="12"/>
      <c r="P93" s="17"/>
      <c r="Q93" s="17"/>
      <c r="R93" s="17"/>
      <c r="S93" s="17"/>
      <c r="T93" s="17"/>
      <c r="U93" s="17"/>
      <c r="V93" s="17"/>
      <c r="W93" s="17"/>
      <c r="X93" s="16" t="str">
        <f>IF(V93="","",IF(W93="",INT(('Synthèse des résultats'!$G$1-V93)/7),INT((W93-V93)/7)))</f>
        <v/>
      </c>
      <c r="Y93" s="17"/>
      <c r="Z93" s="17"/>
    </row>
    <row r="94" spans="1:26" x14ac:dyDescent="0.25">
      <c r="A94" s="12"/>
      <c r="B94" s="17"/>
      <c r="C94" s="12"/>
      <c r="D94" s="12"/>
      <c r="E94" s="12"/>
      <c r="F94" s="12"/>
      <c r="G94" s="14" t="str">
        <f>IF(F94="","",INT(('Synthèse des résultats'!$G$1-Données!F94)/365.25))</f>
        <v/>
      </c>
      <c r="H94" s="14" t="str">
        <f xml:space="preserve"> IF(F94="","",VLOOKUP(G94,'Paramètres figés'!$O$3:$P$31,2,FALSE))</f>
        <v/>
      </c>
      <c r="I94" s="15"/>
      <c r="J94" s="69" t="str">
        <f xml:space="preserve"> IFERROR(VLOOKUP(I94,'Paramètres figés'!$C$3:$D$20,2,FALSE),"")</f>
        <v/>
      </c>
      <c r="K94" s="12"/>
      <c r="L94" s="12"/>
      <c r="M94" s="12"/>
      <c r="N94" s="12"/>
      <c r="O94" s="12"/>
      <c r="P94" s="17"/>
      <c r="Q94" s="17"/>
      <c r="R94" s="17"/>
      <c r="S94" s="17"/>
      <c r="T94" s="17"/>
      <c r="U94" s="17"/>
      <c r="V94" s="17"/>
      <c r="W94" s="17"/>
      <c r="X94" s="16" t="str">
        <f>IF(V94="","",IF(W94="",INT(('Synthèse des résultats'!$G$1-V94)/7),INT((W94-V94)/7)))</f>
        <v/>
      </c>
      <c r="Y94" s="17"/>
      <c r="Z94" s="17"/>
    </row>
    <row r="95" spans="1:26" x14ac:dyDescent="0.25">
      <c r="A95" s="12"/>
      <c r="B95" s="17"/>
      <c r="C95" s="12"/>
      <c r="D95" s="12"/>
      <c r="E95" s="12"/>
      <c r="F95" s="12"/>
      <c r="G95" s="14" t="str">
        <f>IF(F95="","",INT(('Synthèse des résultats'!$G$1-Données!F95)/365.25))</f>
        <v/>
      </c>
      <c r="H95" s="14" t="str">
        <f xml:space="preserve"> IF(F95="","",VLOOKUP(G95,'Paramètres figés'!$O$3:$P$31,2,FALSE))</f>
        <v/>
      </c>
      <c r="I95" s="15"/>
      <c r="J95" s="69" t="str">
        <f xml:space="preserve"> IFERROR(VLOOKUP(I95,'Paramètres figés'!$C$3:$D$20,2,FALSE),"")</f>
        <v/>
      </c>
      <c r="K95" s="12"/>
      <c r="L95" s="12"/>
      <c r="M95" s="12"/>
      <c r="N95" s="12"/>
      <c r="O95" s="12"/>
      <c r="P95" s="17"/>
      <c r="Q95" s="17"/>
      <c r="R95" s="17"/>
      <c r="S95" s="17"/>
      <c r="T95" s="17"/>
      <c r="U95" s="17"/>
      <c r="V95" s="17"/>
      <c r="W95" s="17"/>
      <c r="X95" s="16" t="str">
        <f>IF(V95="","",IF(W95="",INT(('Synthèse des résultats'!$G$1-V95)/7),INT((W95-V95)/7)))</f>
        <v/>
      </c>
      <c r="Y95" s="17"/>
      <c r="Z95" s="17"/>
    </row>
    <row r="96" spans="1:26" x14ac:dyDescent="0.25">
      <c r="A96" s="12"/>
      <c r="B96" s="17"/>
      <c r="C96" s="12"/>
      <c r="D96" s="12"/>
      <c r="E96" s="12"/>
      <c r="F96" s="12"/>
      <c r="G96" s="14" t="str">
        <f>IF(F96="","",INT(('Synthèse des résultats'!$G$1-Données!F96)/365.25))</f>
        <v/>
      </c>
      <c r="H96" s="14" t="str">
        <f xml:space="preserve"> IF(F96="","",VLOOKUP(G96,'Paramètres figés'!$O$3:$P$31,2,FALSE))</f>
        <v/>
      </c>
      <c r="I96" s="15"/>
      <c r="J96" s="69" t="str">
        <f xml:space="preserve"> IFERROR(VLOOKUP(I96,'Paramètres figés'!$C$3:$D$20,2,FALSE),"")</f>
        <v/>
      </c>
      <c r="K96" s="12"/>
      <c r="L96" s="12"/>
      <c r="M96" s="12"/>
      <c r="N96" s="12"/>
      <c r="O96" s="12"/>
      <c r="P96" s="17"/>
      <c r="Q96" s="17"/>
      <c r="R96" s="17"/>
      <c r="S96" s="17"/>
      <c r="T96" s="17"/>
      <c r="U96" s="17"/>
      <c r="V96" s="17"/>
      <c r="W96" s="17"/>
      <c r="X96" s="16" t="str">
        <f>IF(V96="","",IF(W96="",INT(('Synthèse des résultats'!$G$1-V96)/7),INT((W96-V96)/7)))</f>
        <v/>
      </c>
      <c r="Y96" s="17"/>
      <c r="Z96" s="17"/>
    </row>
    <row r="97" spans="1:26" x14ac:dyDescent="0.25">
      <c r="A97" s="12"/>
      <c r="B97" s="17"/>
      <c r="C97" s="12"/>
      <c r="D97" s="12"/>
      <c r="E97" s="12"/>
      <c r="F97" s="12"/>
      <c r="G97" s="14" t="str">
        <f>IF(F97="","",INT(('Synthèse des résultats'!$G$1-Données!F97)/365.25))</f>
        <v/>
      </c>
      <c r="H97" s="14" t="str">
        <f xml:space="preserve"> IF(F97="","",VLOOKUP(G97,'Paramètres figés'!$O$3:$P$31,2,FALSE))</f>
        <v/>
      </c>
      <c r="I97" s="15"/>
      <c r="J97" s="69" t="str">
        <f xml:space="preserve"> IFERROR(VLOOKUP(I97,'Paramètres figés'!$C$3:$D$20,2,FALSE),"")</f>
        <v/>
      </c>
      <c r="K97" s="12"/>
      <c r="L97" s="12"/>
      <c r="M97" s="12"/>
      <c r="N97" s="12"/>
      <c r="O97" s="12"/>
      <c r="P97" s="17"/>
      <c r="Q97" s="17"/>
      <c r="R97" s="17"/>
      <c r="S97" s="17"/>
      <c r="T97" s="17"/>
      <c r="U97" s="17"/>
      <c r="V97" s="17"/>
      <c r="W97" s="17"/>
      <c r="X97" s="16" t="str">
        <f>IF(V97="","",IF(W97="",INT(('Synthèse des résultats'!$G$1-V97)/7),INT((W97-V97)/7)))</f>
        <v/>
      </c>
      <c r="Y97" s="17"/>
      <c r="Z97" s="17"/>
    </row>
    <row r="98" spans="1:26" x14ac:dyDescent="0.25">
      <c r="A98" s="12"/>
      <c r="B98" s="17"/>
      <c r="C98" s="12"/>
      <c r="D98" s="12"/>
      <c r="E98" s="12"/>
      <c r="F98" s="12"/>
      <c r="G98" s="14" t="str">
        <f>IF(F98="","",INT(('Synthèse des résultats'!$G$1-Données!F98)/365.25))</f>
        <v/>
      </c>
      <c r="H98" s="14" t="str">
        <f xml:space="preserve"> IF(F98="","",VLOOKUP(G98,'Paramètres figés'!$O$3:$P$31,2,FALSE))</f>
        <v/>
      </c>
      <c r="I98" s="15"/>
      <c r="J98" s="69" t="str">
        <f xml:space="preserve"> IFERROR(VLOOKUP(I98,'Paramètres figés'!$C$3:$D$20,2,FALSE),"")</f>
        <v/>
      </c>
      <c r="K98" s="12"/>
      <c r="L98" s="12"/>
      <c r="M98" s="12"/>
      <c r="N98" s="12"/>
      <c r="O98" s="12"/>
      <c r="P98" s="17"/>
      <c r="Q98" s="17"/>
      <c r="R98" s="17"/>
      <c r="S98" s="17"/>
      <c r="T98" s="17"/>
      <c r="U98" s="17"/>
      <c r="V98" s="17"/>
      <c r="W98" s="17"/>
      <c r="X98" s="16" t="str">
        <f>IF(V98="","",IF(W98="",INT(('Synthèse des résultats'!$G$1-V98)/7),INT((W98-V98)/7)))</f>
        <v/>
      </c>
      <c r="Y98" s="17"/>
      <c r="Z98" s="17"/>
    </row>
    <row r="99" spans="1:26" x14ac:dyDescent="0.25">
      <c r="A99" s="12"/>
      <c r="B99" s="17"/>
      <c r="C99" s="12"/>
      <c r="D99" s="12"/>
      <c r="E99" s="12"/>
      <c r="F99" s="12"/>
      <c r="G99" s="14" t="str">
        <f>IF(F99="","",INT(('Synthèse des résultats'!$G$1-Données!F99)/365.25))</f>
        <v/>
      </c>
      <c r="H99" s="14" t="str">
        <f xml:space="preserve"> IF(F99="","",VLOOKUP(G99,'Paramètres figés'!$O$3:$P$31,2,FALSE))</f>
        <v/>
      </c>
      <c r="I99" s="15"/>
      <c r="J99" s="69" t="str">
        <f xml:space="preserve"> IFERROR(VLOOKUP(I99,'Paramètres figés'!$C$3:$D$20,2,FALSE),"")</f>
        <v/>
      </c>
      <c r="K99" s="12"/>
      <c r="L99" s="12"/>
      <c r="M99" s="12"/>
      <c r="N99" s="12"/>
      <c r="O99" s="12"/>
      <c r="P99" s="17"/>
      <c r="Q99" s="17"/>
      <c r="R99" s="17"/>
      <c r="S99" s="17"/>
      <c r="T99" s="17"/>
      <c r="U99" s="17"/>
      <c r="V99" s="17"/>
      <c r="W99" s="17"/>
      <c r="X99" s="16" t="str">
        <f>IF(V99="","",IF(W99="",INT(('Synthèse des résultats'!$G$1-V99)/7),INT((W99-V99)/7)))</f>
        <v/>
      </c>
      <c r="Y99" s="17"/>
      <c r="Z99" s="17"/>
    </row>
    <row r="100" spans="1:26" x14ac:dyDescent="0.25">
      <c r="A100" s="12"/>
      <c r="B100" s="17"/>
      <c r="C100" s="12"/>
      <c r="D100" s="12"/>
      <c r="E100" s="12"/>
      <c r="F100" s="12"/>
      <c r="G100" s="14" t="str">
        <f>IF(F100="","",INT(('Synthèse des résultats'!$G$1-Données!F100)/365.25))</f>
        <v/>
      </c>
      <c r="H100" s="14" t="str">
        <f xml:space="preserve"> IF(F100="","",VLOOKUP(G100,'Paramètres figés'!$O$3:$P$31,2,FALSE))</f>
        <v/>
      </c>
      <c r="I100" s="15"/>
      <c r="J100" s="69" t="str">
        <f xml:space="preserve"> IFERROR(VLOOKUP(I100,'Paramètres figés'!$C$3:$D$20,2,FALSE),"")</f>
        <v/>
      </c>
      <c r="K100" s="12"/>
      <c r="L100" s="12"/>
      <c r="M100" s="12"/>
      <c r="N100" s="12"/>
      <c r="O100" s="12"/>
      <c r="P100" s="17"/>
      <c r="Q100" s="17"/>
      <c r="R100" s="17"/>
      <c r="S100" s="17"/>
      <c r="T100" s="17"/>
      <c r="U100" s="17"/>
      <c r="V100" s="17"/>
      <c r="W100" s="17"/>
      <c r="X100" s="16" t="str">
        <f>IF(V100="","",IF(W100="",INT(('Synthèse des résultats'!$G$1-V100)/7),INT((W100-V100)/7)))</f>
        <v/>
      </c>
      <c r="Y100" s="17"/>
      <c r="Z100" s="17"/>
    </row>
    <row r="101" spans="1:26" x14ac:dyDescent="0.25">
      <c r="A101" s="12"/>
      <c r="B101" s="17"/>
      <c r="C101" s="12"/>
      <c r="D101" s="12"/>
      <c r="E101" s="12"/>
      <c r="F101" s="12"/>
      <c r="G101" s="14" t="str">
        <f>IF(F101="","",INT(('Synthèse des résultats'!$G$1-Données!F101)/365.25))</f>
        <v/>
      </c>
      <c r="H101" s="14" t="str">
        <f xml:space="preserve"> IF(F101="","",VLOOKUP(G101,'Paramètres figés'!$O$3:$P$31,2,FALSE))</f>
        <v/>
      </c>
      <c r="I101" s="15"/>
      <c r="J101" s="69" t="str">
        <f xml:space="preserve"> IFERROR(VLOOKUP(I101,'Paramètres figés'!$C$3:$D$20,2,FALSE),"")</f>
        <v/>
      </c>
      <c r="K101" s="12"/>
      <c r="L101" s="12"/>
      <c r="M101" s="12"/>
      <c r="N101" s="12"/>
      <c r="O101" s="12"/>
      <c r="P101" s="17"/>
      <c r="Q101" s="17"/>
      <c r="R101" s="17"/>
      <c r="S101" s="17"/>
      <c r="T101" s="17"/>
      <c r="U101" s="17"/>
      <c r="V101" s="17"/>
      <c r="W101" s="17"/>
      <c r="X101" s="16" t="str">
        <f>IF(V101="","",IF(W101="",INT(('Synthèse des résultats'!$G$1-V101)/7),INT((W101-V101)/7)))</f>
        <v/>
      </c>
      <c r="Y101" s="17"/>
      <c r="Z101" s="17"/>
    </row>
    <row r="102" spans="1:26" x14ac:dyDescent="0.25">
      <c r="A102" s="12"/>
      <c r="B102" s="17"/>
      <c r="C102" s="12"/>
      <c r="D102" s="12"/>
      <c r="E102" s="12"/>
      <c r="F102" s="12"/>
      <c r="G102" s="14" t="str">
        <f>IF(F102="","",INT(('Synthèse des résultats'!$G$1-Données!F102)/365.25))</f>
        <v/>
      </c>
      <c r="H102" s="14" t="str">
        <f xml:space="preserve"> IF(F102="","",VLOOKUP(G102,'Paramètres figés'!$O$3:$P$31,2,FALSE))</f>
        <v/>
      </c>
      <c r="I102" s="15"/>
      <c r="J102" s="69" t="str">
        <f xml:space="preserve"> IFERROR(VLOOKUP(I102,'Paramètres figés'!$C$3:$D$20,2,FALSE),"")</f>
        <v/>
      </c>
      <c r="K102" s="12"/>
      <c r="L102" s="12"/>
      <c r="M102" s="12"/>
      <c r="N102" s="12"/>
      <c r="O102" s="12"/>
      <c r="P102" s="17"/>
      <c r="Q102" s="17"/>
      <c r="R102" s="17"/>
      <c r="S102" s="17"/>
      <c r="T102" s="17"/>
      <c r="U102" s="17"/>
      <c r="V102" s="17"/>
      <c r="W102" s="17"/>
      <c r="X102" s="16" t="str">
        <f>IF(V102="","",IF(W102="",INT(('Synthèse des résultats'!$G$1-V102)/7),INT((W102-V102)/7)))</f>
        <v/>
      </c>
      <c r="Y102" s="17"/>
      <c r="Z102" s="17"/>
    </row>
    <row r="103" spans="1:26" x14ac:dyDescent="0.25">
      <c r="A103" s="12"/>
      <c r="B103" s="17"/>
      <c r="C103" s="12"/>
      <c r="D103" s="12"/>
      <c r="E103" s="12"/>
      <c r="F103" s="12"/>
      <c r="G103" s="14" t="str">
        <f>IF(F103="","",INT(('Synthèse des résultats'!$G$1-Données!F103)/365.25))</f>
        <v/>
      </c>
      <c r="H103" s="14" t="str">
        <f xml:space="preserve"> IF(F103="","",VLOOKUP(G103,'Paramètres figés'!$O$3:$P$31,2,FALSE))</f>
        <v/>
      </c>
      <c r="I103" s="15"/>
      <c r="J103" s="69" t="str">
        <f xml:space="preserve"> IFERROR(VLOOKUP(I103,'Paramètres figés'!$C$3:$D$20,2,FALSE),"")</f>
        <v/>
      </c>
      <c r="K103" s="12"/>
      <c r="L103" s="12"/>
      <c r="M103" s="12"/>
      <c r="N103" s="12"/>
      <c r="O103" s="12"/>
      <c r="P103" s="17"/>
      <c r="Q103" s="17"/>
      <c r="R103" s="17"/>
      <c r="S103" s="17"/>
      <c r="T103" s="17"/>
      <c r="U103" s="17"/>
      <c r="V103" s="17"/>
      <c r="W103" s="17"/>
      <c r="X103" s="16" t="str">
        <f>IF(V103="","",IF(W103="",INT(('Synthèse des résultats'!$G$1-V103)/7),INT((W103-V103)/7)))</f>
        <v/>
      </c>
      <c r="Y103" s="17"/>
      <c r="Z103" s="17"/>
    </row>
    <row r="104" spans="1:26" x14ac:dyDescent="0.25">
      <c r="A104" s="12"/>
      <c r="B104" s="17"/>
      <c r="C104" s="12"/>
      <c r="D104" s="12"/>
      <c r="E104" s="12"/>
      <c r="F104" s="12"/>
      <c r="G104" s="14" t="str">
        <f>IF(F104="","",INT(('Synthèse des résultats'!$G$1-Données!F104)/365.25))</f>
        <v/>
      </c>
      <c r="H104" s="14" t="str">
        <f xml:space="preserve"> IF(F104="","",VLOOKUP(G104,'Paramètres figés'!$O$3:$P$31,2,FALSE))</f>
        <v/>
      </c>
      <c r="I104" s="15"/>
      <c r="J104" s="69" t="str">
        <f xml:space="preserve"> IFERROR(VLOOKUP(I104,'Paramètres figés'!$C$3:$D$20,2,FALSE),"")</f>
        <v/>
      </c>
      <c r="K104" s="12"/>
      <c r="L104" s="12"/>
      <c r="M104" s="12"/>
      <c r="N104" s="12"/>
      <c r="O104" s="12"/>
      <c r="P104" s="17"/>
      <c r="Q104" s="17"/>
      <c r="R104" s="17"/>
      <c r="S104" s="17"/>
      <c r="T104" s="17"/>
      <c r="U104" s="17"/>
      <c r="V104" s="17"/>
      <c r="W104" s="17"/>
      <c r="X104" s="16" t="str">
        <f>IF(V104="","",IF(W104="",INT(('Synthèse des résultats'!$G$1-V104)/7),INT((W104-V104)/7)))</f>
        <v/>
      </c>
      <c r="Y104" s="17"/>
      <c r="Z104" s="17"/>
    </row>
    <row r="105" spans="1:26" x14ac:dyDescent="0.25">
      <c r="A105" s="12"/>
      <c r="B105" s="17"/>
      <c r="C105" s="12"/>
      <c r="D105" s="12"/>
      <c r="E105" s="12"/>
      <c r="F105" s="12"/>
      <c r="G105" s="14" t="str">
        <f>IF(F105="","",INT(('Synthèse des résultats'!$G$1-Données!F105)/365.25))</f>
        <v/>
      </c>
      <c r="H105" s="14" t="str">
        <f xml:space="preserve"> IF(F105="","",VLOOKUP(G105,'Paramètres figés'!$O$3:$P$31,2,FALSE))</f>
        <v/>
      </c>
      <c r="I105" s="15"/>
      <c r="J105" s="69" t="str">
        <f xml:space="preserve"> IFERROR(VLOOKUP(I105,'Paramètres figés'!$C$3:$D$20,2,FALSE),"")</f>
        <v/>
      </c>
      <c r="K105" s="12"/>
      <c r="L105" s="12"/>
      <c r="M105" s="12"/>
      <c r="N105" s="12"/>
      <c r="O105" s="12"/>
      <c r="P105" s="17"/>
      <c r="Q105" s="17"/>
      <c r="R105" s="17"/>
      <c r="S105" s="17"/>
      <c r="T105" s="17"/>
      <c r="U105" s="17"/>
      <c r="V105" s="17"/>
      <c r="W105" s="17"/>
      <c r="X105" s="16" t="str">
        <f>IF(V105="","",IF(W105="",INT(('Synthèse des résultats'!$G$1-V105)/7),INT((W105-V105)/7)))</f>
        <v/>
      </c>
      <c r="Y105" s="17"/>
      <c r="Z105" s="17"/>
    </row>
    <row r="106" spans="1:26" x14ac:dyDescent="0.25">
      <c r="A106" s="12"/>
      <c r="B106" s="17"/>
      <c r="C106" s="12"/>
      <c r="D106" s="12"/>
      <c r="E106" s="12"/>
      <c r="F106" s="12"/>
      <c r="G106" s="14" t="str">
        <f>IF(F106="","",INT(('Synthèse des résultats'!$G$1-Données!F106)/365.25))</f>
        <v/>
      </c>
      <c r="H106" s="14" t="str">
        <f xml:space="preserve"> IF(F106="","",VLOOKUP(G106,'Paramètres figés'!$O$3:$P$31,2,FALSE))</f>
        <v/>
      </c>
      <c r="I106" s="15"/>
      <c r="J106" s="69" t="str">
        <f xml:space="preserve"> IFERROR(VLOOKUP(I106,'Paramètres figés'!$C$3:$D$20,2,FALSE),"")</f>
        <v/>
      </c>
      <c r="K106" s="12"/>
      <c r="L106" s="12"/>
      <c r="M106" s="12"/>
      <c r="N106" s="12"/>
      <c r="O106" s="12"/>
      <c r="P106" s="17"/>
      <c r="Q106" s="17"/>
      <c r="R106" s="17"/>
      <c r="S106" s="17"/>
      <c r="T106" s="17"/>
      <c r="U106" s="17"/>
      <c r="V106" s="17"/>
      <c r="W106" s="17"/>
      <c r="X106" s="16" t="str">
        <f>IF(V106="","",IF(W106="",INT(('Synthèse des résultats'!$G$1-V106)/7),INT((W106-V106)/7)))</f>
        <v/>
      </c>
      <c r="Y106" s="17"/>
      <c r="Z106" s="17"/>
    </row>
    <row r="107" spans="1:26" x14ac:dyDescent="0.25">
      <c r="A107" s="12"/>
      <c r="B107" s="17"/>
      <c r="C107" s="12"/>
      <c r="D107" s="12"/>
      <c r="E107" s="12"/>
      <c r="F107" s="12"/>
      <c r="G107" s="14" t="str">
        <f>IF(F107="","",INT(('Synthèse des résultats'!$G$1-Données!F107)/365.25))</f>
        <v/>
      </c>
      <c r="H107" s="14" t="str">
        <f xml:space="preserve"> IF(F107="","",VLOOKUP(G107,'Paramètres figés'!$O$3:$P$31,2,FALSE))</f>
        <v/>
      </c>
      <c r="I107" s="15"/>
      <c r="J107" s="69" t="str">
        <f xml:space="preserve"> IFERROR(VLOOKUP(I107,'Paramètres figés'!$C$3:$D$20,2,FALSE),"")</f>
        <v/>
      </c>
      <c r="K107" s="12"/>
      <c r="L107" s="12"/>
      <c r="M107" s="12"/>
      <c r="N107" s="12"/>
      <c r="O107" s="12"/>
      <c r="P107" s="17"/>
      <c r="Q107" s="17"/>
      <c r="R107" s="17"/>
      <c r="S107" s="17"/>
      <c r="T107" s="17"/>
      <c r="U107" s="17"/>
      <c r="V107" s="17"/>
      <c r="W107" s="17"/>
      <c r="X107" s="16" t="str">
        <f>IF(V107="","",IF(W107="",INT(('Synthèse des résultats'!$G$1-V107)/7),INT((W107-V107)/7)))</f>
        <v/>
      </c>
      <c r="Y107" s="17"/>
      <c r="Z107" s="17"/>
    </row>
    <row r="108" spans="1:26" x14ac:dyDescent="0.25">
      <c r="A108" s="12"/>
      <c r="B108" s="17"/>
      <c r="C108" s="12"/>
      <c r="D108" s="12"/>
      <c r="E108" s="12"/>
      <c r="F108" s="12"/>
      <c r="G108" s="14" t="str">
        <f>IF(F108="","",INT(('Synthèse des résultats'!$G$1-Données!F108)/365.25))</f>
        <v/>
      </c>
      <c r="H108" s="14" t="str">
        <f xml:space="preserve"> IF(F108="","",VLOOKUP(G108,'Paramètres figés'!$O$3:$P$31,2,FALSE))</f>
        <v/>
      </c>
      <c r="I108" s="15"/>
      <c r="J108" s="69" t="str">
        <f xml:space="preserve"> IFERROR(VLOOKUP(I108,'Paramètres figés'!$C$3:$D$20,2,FALSE),"")</f>
        <v/>
      </c>
      <c r="K108" s="12"/>
      <c r="L108" s="12"/>
      <c r="M108" s="12"/>
      <c r="N108" s="12"/>
      <c r="O108" s="12"/>
      <c r="P108" s="17"/>
      <c r="Q108" s="17"/>
      <c r="R108" s="17"/>
      <c r="S108" s="17"/>
      <c r="T108" s="17"/>
      <c r="U108" s="17"/>
      <c r="V108" s="17"/>
      <c r="W108" s="17"/>
      <c r="X108" s="16" t="str">
        <f>IF(V108="","",IF(W108="",INT(('Synthèse des résultats'!$G$1-V108)/7),INT((W108-V108)/7)))</f>
        <v/>
      </c>
      <c r="Y108" s="17"/>
      <c r="Z108" s="17"/>
    </row>
    <row r="109" spans="1:26" x14ac:dyDescent="0.25">
      <c r="A109" s="12"/>
      <c r="B109" s="17"/>
      <c r="C109" s="12"/>
      <c r="D109" s="12"/>
      <c r="E109" s="12"/>
      <c r="F109" s="12"/>
      <c r="G109" s="14" t="str">
        <f>IF(F109="","",INT(('Synthèse des résultats'!$G$1-Données!F109)/365.25))</f>
        <v/>
      </c>
      <c r="H109" s="14" t="str">
        <f xml:space="preserve"> IF(F109="","",VLOOKUP(G109,'Paramètres figés'!$O$3:$P$31,2,FALSE))</f>
        <v/>
      </c>
      <c r="I109" s="15"/>
      <c r="J109" s="69" t="str">
        <f xml:space="preserve"> IFERROR(VLOOKUP(I109,'Paramètres figés'!$C$3:$D$20,2,FALSE),"")</f>
        <v/>
      </c>
      <c r="K109" s="12"/>
      <c r="L109" s="12"/>
      <c r="M109" s="12"/>
      <c r="N109" s="12"/>
      <c r="O109" s="12"/>
      <c r="P109" s="17"/>
      <c r="Q109" s="17"/>
      <c r="R109" s="17"/>
      <c r="S109" s="17"/>
      <c r="T109" s="17"/>
      <c r="U109" s="17"/>
      <c r="V109" s="17"/>
      <c r="W109" s="17"/>
      <c r="X109" s="16" t="str">
        <f>IF(V109="","",IF(W109="",INT(('Synthèse des résultats'!$G$1-V109)/7),INT((W109-V109)/7)))</f>
        <v/>
      </c>
      <c r="Y109" s="17"/>
      <c r="Z109" s="17"/>
    </row>
    <row r="110" spans="1:26" x14ac:dyDescent="0.25">
      <c r="A110" s="12"/>
      <c r="B110" s="17"/>
      <c r="C110" s="12"/>
      <c r="D110" s="12"/>
      <c r="E110" s="12"/>
      <c r="F110" s="12"/>
      <c r="G110" s="14" t="str">
        <f>IF(F110="","",INT(('Synthèse des résultats'!$G$1-Données!F110)/365.25))</f>
        <v/>
      </c>
      <c r="H110" s="14" t="str">
        <f xml:space="preserve"> IF(F110="","",VLOOKUP(G110,'Paramètres figés'!$O$3:$P$31,2,FALSE))</f>
        <v/>
      </c>
      <c r="I110" s="15"/>
      <c r="J110" s="69" t="str">
        <f xml:space="preserve"> IFERROR(VLOOKUP(I110,'Paramètres figés'!$C$3:$D$20,2,FALSE),"")</f>
        <v/>
      </c>
      <c r="K110" s="12"/>
      <c r="L110" s="12"/>
      <c r="M110" s="12"/>
      <c r="N110" s="12"/>
      <c r="O110" s="12"/>
      <c r="P110" s="17"/>
      <c r="Q110" s="17"/>
      <c r="R110" s="17"/>
      <c r="S110" s="17"/>
      <c r="T110" s="17"/>
      <c r="U110" s="17"/>
      <c r="V110" s="17"/>
      <c r="W110" s="17"/>
      <c r="X110" s="16" t="str">
        <f>IF(V110="","",IF(W110="",INT(('Synthèse des résultats'!$G$1-V110)/7),INT((W110-V110)/7)))</f>
        <v/>
      </c>
      <c r="Y110" s="17"/>
      <c r="Z110" s="17"/>
    </row>
    <row r="111" spans="1:26" x14ac:dyDescent="0.25">
      <c r="A111" s="12"/>
      <c r="B111" s="17"/>
      <c r="C111" s="12"/>
      <c r="D111" s="12"/>
      <c r="E111" s="12"/>
      <c r="F111" s="12"/>
      <c r="G111" s="14" t="str">
        <f>IF(F111="","",INT(('Synthèse des résultats'!$G$1-Données!F111)/365.25))</f>
        <v/>
      </c>
      <c r="H111" s="14" t="str">
        <f xml:space="preserve"> IF(F111="","",VLOOKUP(G111,'Paramètres figés'!$O$3:$P$31,2,FALSE))</f>
        <v/>
      </c>
      <c r="I111" s="15"/>
      <c r="J111" s="69" t="str">
        <f xml:space="preserve"> IFERROR(VLOOKUP(I111,'Paramètres figés'!$C$3:$D$20,2,FALSE),"")</f>
        <v/>
      </c>
      <c r="K111" s="12"/>
      <c r="L111" s="12"/>
      <c r="M111" s="12"/>
      <c r="N111" s="12"/>
      <c r="O111" s="12"/>
      <c r="P111" s="17"/>
      <c r="Q111" s="17"/>
      <c r="R111" s="17"/>
      <c r="S111" s="17"/>
      <c r="T111" s="17"/>
      <c r="U111" s="17"/>
      <c r="V111" s="17"/>
      <c r="W111" s="17"/>
      <c r="X111" s="16" t="str">
        <f>IF(V111="","",IF(W111="",INT(('Synthèse des résultats'!$G$1-V111)/7),INT((W111-V111)/7)))</f>
        <v/>
      </c>
      <c r="Y111" s="17"/>
      <c r="Z111" s="17"/>
    </row>
    <row r="112" spans="1:26" x14ac:dyDescent="0.25">
      <c r="A112" s="12"/>
      <c r="B112" s="17"/>
      <c r="C112" s="12"/>
      <c r="D112" s="12"/>
      <c r="E112" s="12"/>
      <c r="F112" s="12"/>
      <c r="G112" s="14" t="str">
        <f>IF(F112="","",INT(('Synthèse des résultats'!$G$1-Données!F112)/365.25))</f>
        <v/>
      </c>
      <c r="H112" s="14" t="str">
        <f xml:space="preserve"> IF(F112="","",VLOOKUP(G112,'Paramètres figés'!$O$3:$P$31,2,FALSE))</f>
        <v/>
      </c>
      <c r="I112" s="15"/>
      <c r="J112" s="69" t="str">
        <f xml:space="preserve"> IFERROR(VLOOKUP(I112,'Paramètres figés'!$C$3:$D$20,2,FALSE),"")</f>
        <v/>
      </c>
      <c r="K112" s="12"/>
      <c r="L112" s="12"/>
      <c r="M112" s="12"/>
      <c r="N112" s="12"/>
      <c r="O112" s="12"/>
      <c r="P112" s="17"/>
      <c r="Q112" s="17"/>
      <c r="R112" s="17"/>
      <c r="S112" s="17"/>
      <c r="T112" s="17"/>
      <c r="U112" s="17"/>
      <c r="V112" s="17"/>
      <c r="W112" s="17"/>
      <c r="X112" s="16" t="str">
        <f>IF(V112="","",IF(W112="",INT(('Synthèse des résultats'!$G$1-V112)/7),INT((W112-V112)/7)))</f>
        <v/>
      </c>
      <c r="Y112" s="17"/>
      <c r="Z112" s="17"/>
    </row>
    <row r="113" spans="1:26" x14ac:dyDescent="0.25">
      <c r="A113" s="12"/>
      <c r="B113" s="17"/>
      <c r="C113" s="12"/>
      <c r="D113" s="12"/>
      <c r="E113" s="12"/>
      <c r="F113" s="12"/>
      <c r="G113" s="14" t="str">
        <f>IF(F113="","",INT(('Synthèse des résultats'!$G$1-Données!F113)/365.25))</f>
        <v/>
      </c>
      <c r="H113" s="14" t="str">
        <f xml:space="preserve"> IF(F113="","",VLOOKUP(G113,'Paramètres figés'!$O$3:$P$31,2,FALSE))</f>
        <v/>
      </c>
      <c r="I113" s="15"/>
      <c r="J113" s="69" t="str">
        <f xml:space="preserve"> IFERROR(VLOOKUP(I113,'Paramètres figés'!$C$3:$D$20,2,FALSE),"")</f>
        <v/>
      </c>
      <c r="K113" s="12"/>
      <c r="L113" s="12"/>
      <c r="M113" s="12"/>
      <c r="N113" s="12"/>
      <c r="O113" s="12"/>
      <c r="P113" s="17"/>
      <c r="Q113" s="17"/>
      <c r="R113" s="17"/>
      <c r="S113" s="17"/>
      <c r="T113" s="17"/>
      <c r="U113" s="17"/>
      <c r="V113" s="17"/>
      <c r="W113" s="17"/>
      <c r="X113" s="16" t="str">
        <f>IF(V113="","",IF(W113="",INT(('Synthèse des résultats'!$G$1-V113)/7),INT((W113-V113)/7)))</f>
        <v/>
      </c>
      <c r="Y113" s="17"/>
      <c r="Z113" s="17"/>
    </row>
    <row r="114" spans="1:26" x14ac:dyDescent="0.25">
      <c r="A114" s="12"/>
      <c r="B114" s="17"/>
      <c r="C114" s="12"/>
      <c r="D114" s="12"/>
      <c r="E114" s="12"/>
      <c r="F114" s="12"/>
      <c r="G114" s="14" t="str">
        <f>IF(F114="","",INT(('Synthèse des résultats'!$G$1-Données!F114)/365.25))</f>
        <v/>
      </c>
      <c r="H114" s="14" t="str">
        <f xml:space="preserve"> IF(F114="","",VLOOKUP(G114,'Paramètres figés'!$O$3:$P$31,2,FALSE))</f>
        <v/>
      </c>
      <c r="I114" s="15"/>
      <c r="J114" s="69" t="str">
        <f xml:space="preserve"> IFERROR(VLOOKUP(I114,'Paramètres figés'!$C$3:$D$20,2,FALSE),"")</f>
        <v/>
      </c>
      <c r="K114" s="12"/>
      <c r="L114" s="12"/>
      <c r="M114" s="12"/>
      <c r="N114" s="12"/>
      <c r="O114" s="12"/>
      <c r="P114" s="17"/>
      <c r="Q114" s="17"/>
      <c r="R114" s="17"/>
      <c r="S114" s="17"/>
      <c r="T114" s="17"/>
      <c r="U114" s="17"/>
      <c r="V114" s="17"/>
      <c r="W114" s="17"/>
      <c r="X114" s="16" t="str">
        <f>IF(V114="","",IF(W114="",INT(('Synthèse des résultats'!$G$1-V114)/7),INT((W114-V114)/7)))</f>
        <v/>
      </c>
      <c r="Y114" s="17"/>
      <c r="Z114" s="17"/>
    </row>
    <row r="115" spans="1:26" x14ac:dyDescent="0.25">
      <c r="A115" s="12"/>
      <c r="B115" s="17"/>
      <c r="C115" s="12"/>
      <c r="D115" s="12"/>
      <c r="E115" s="12"/>
      <c r="F115" s="12"/>
      <c r="G115" s="14" t="str">
        <f>IF(F115="","",INT(('Synthèse des résultats'!$G$1-Données!F115)/365.25))</f>
        <v/>
      </c>
      <c r="H115" s="14" t="str">
        <f xml:space="preserve"> IF(F115="","",VLOOKUP(G115,'Paramètres figés'!$O$3:$P$31,2,FALSE))</f>
        <v/>
      </c>
      <c r="I115" s="15"/>
      <c r="J115" s="69" t="str">
        <f xml:space="preserve"> IFERROR(VLOOKUP(I115,'Paramètres figés'!$C$3:$D$20,2,FALSE),"")</f>
        <v/>
      </c>
      <c r="K115" s="12"/>
      <c r="L115" s="12"/>
      <c r="M115" s="12"/>
      <c r="N115" s="12"/>
      <c r="O115" s="12"/>
      <c r="P115" s="17"/>
      <c r="Q115" s="17"/>
      <c r="R115" s="17"/>
      <c r="S115" s="17"/>
      <c r="T115" s="17"/>
      <c r="U115" s="17"/>
      <c r="V115" s="17"/>
      <c r="W115" s="17"/>
      <c r="X115" s="16" t="str">
        <f>IF(V115="","",IF(W115="",INT(('Synthèse des résultats'!$G$1-V115)/7),INT((W115-V115)/7)))</f>
        <v/>
      </c>
      <c r="Y115" s="17"/>
      <c r="Z115" s="17"/>
    </row>
    <row r="116" spans="1:26" x14ac:dyDescent="0.25">
      <c r="A116" s="12"/>
      <c r="B116" s="17"/>
      <c r="C116" s="12"/>
      <c r="D116" s="12"/>
      <c r="E116" s="12"/>
      <c r="F116" s="12"/>
      <c r="G116" s="14" t="str">
        <f>IF(F116="","",INT(('Synthèse des résultats'!$G$1-Données!F116)/365.25))</f>
        <v/>
      </c>
      <c r="H116" s="14" t="str">
        <f xml:space="preserve"> IF(F116="","",VLOOKUP(G116,'Paramètres figés'!$O$3:$P$31,2,FALSE))</f>
        <v/>
      </c>
      <c r="I116" s="15"/>
      <c r="J116" s="69" t="str">
        <f xml:space="preserve"> IFERROR(VLOOKUP(I116,'Paramètres figés'!$C$3:$D$20,2,FALSE),"")</f>
        <v/>
      </c>
      <c r="K116" s="12"/>
      <c r="L116" s="12"/>
      <c r="M116" s="12"/>
      <c r="N116" s="12"/>
      <c r="O116" s="12"/>
      <c r="P116" s="17"/>
      <c r="Q116" s="17"/>
      <c r="R116" s="17"/>
      <c r="S116" s="17"/>
      <c r="T116" s="17"/>
      <c r="U116" s="17"/>
      <c r="V116" s="17"/>
      <c r="W116" s="17"/>
      <c r="X116" s="16" t="str">
        <f>IF(V116="","",IF(W116="",INT(('Synthèse des résultats'!$G$1-V116)/7),INT((W116-V116)/7)))</f>
        <v/>
      </c>
      <c r="Y116" s="17"/>
      <c r="Z116" s="17"/>
    </row>
    <row r="117" spans="1:26" x14ac:dyDescent="0.25">
      <c r="A117" s="12"/>
      <c r="B117" s="17"/>
      <c r="C117" s="12"/>
      <c r="D117" s="12"/>
      <c r="E117" s="12"/>
      <c r="F117" s="12"/>
      <c r="G117" s="14" t="str">
        <f>IF(F117="","",INT(('Synthèse des résultats'!$G$1-Données!F117)/365.25))</f>
        <v/>
      </c>
      <c r="H117" s="14" t="str">
        <f xml:space="preserve"> IF(F117="","",VLOOKUP(G117,'Paramètres figés'!$O$3:$P$31,2,FALSE))</f>
        <v/>
      </c>
      <c r="I117" s="15"/>
      <c r="J117" s="69" t="str">
        <f xml:space="preserve"> IFERROR(VLOOKUP(I117,'Paramètres figés'!$C$3:$D$20,2,FALSE),"")</f>
        <v/>
      </c>
      <c r="K117" s="12"/>
      <c r="L117" s="12"/>
      <c r="M117" s="12"/>
      <c r="N117" s="12"/>
      <c r="O117" s="12"/>
      <c r="P117" s="17"/>
      <c r="Q117" s="17"/>
      <c r="R117" s="17"/>
      <c r="S117" s="17"/>
      <c r="T117" s="17"/>
      <c r="U117" s="17"/>
      <c r="V117" s="17"/>
      <c r="W117" s="17"/>
      <c r="X117" s="16" t="str">
        <f>IF(V117="","",IF(W117="",INT(('Synthèse des résultats'!$G$1-V117)/7),INT((W117-V117)/7)))</f>
        <v/>
      </c>
      <c r="Y117" s="17"/>
      <c r="Z117" s="17"/>
    </row>
    <row r="118" spans="1:26" x14ac:dyDescent="0.25">
      <c r="A118" s="12"/>
      <c r="B118" s="17"/>
      <c r="C118" s="12"/>
      <c r="D118" s="12"/>
      <c r="E118" s="12"/>
      <c r="F118" s="12"/>
      <c r="G118" s="14" t="str">
        <f>IF(F118="","",INT(('Synthèse des résultats'!$G$1-Données!F118)/365.25))</f>
        <v/>
      </c>
      <c r="H118" s="14" t="str">
        <f xml:space="preserve"> IF(F118="","",VLOOKUP(G118,'Paramètres figés'!$O$3:$P$31,2,FALSE))</f>
        <v/>
      </c>
      <c r="I118" s="15"/>
      <c r="J118" s="69" t="str">
        <f xml:space="preserve"> IFERROR(VLOOKUP(I118,'Paramètres figés'!$C$3:$D$20,2,FALSE),"")</f>
        <v/>
      </c>
      <c r="K118" s="12"/>
      <c r="L118" s="12"/>
      <c r="M118" s="12"/>
      <c r="N118" s="12"/>
      <c r="O118" s="12"/>
      <c r="P118" s="17"/>
      <c r="Q118" s="17"/>
      <c r="R118" s="17"/>
      <c r="S118" s="17"/>
      <c r="T118" s="17"/>
      <c r="U118" s="17"/>
      <c r="V118" s="17"/>
      <c r="W118" s="17"/>
      <c r="X118" s="16" t="str">
        <f>IF(V118="","",IF(W118="",INT(('Synthèse des résultats'!$G$1-V118)/7),INT((W118-V118)/7)))</f>
        <v/>
      </c>
      <c r="Y118" s="17"/>
      <c r="Z118" s="17"/>
    </row>
    <row r="119" spans="1:26" x14ac:dyDescent="0.25">
      <c r="A119" s="12"/>
      <c r="B119" s="17"/>
      <c r="C119" s="12"/>
      <c r="D119" s="12"/>
      <c r="E119" s="12"/>
      <c r="F119" s="12"/>
      <c r="G119" s="14" t="str">
        <f>IF(F119="","",INT(('Synthèse des résultats'!$G$1-Données!F119)/365.25))</f>
        <v/>
      </c>
      <c r="H119" s="14" t="str">
        <f xml:space="preserve"> IF(F119="","",VLOOKUP(G119,'Paramètres figés'!$O$3:$P$31,2,FALSE))</f>
        <v/>
      </c>
      <c r="I119" s="15"/>
      <c r="J119" s="69" t="str">
        <f xml:space="preserve"> IFERROR(VLOOKUP(I119,'Paramètres figés'!$C$3:$D$20,2,FALSE),"")</f>
        <v/>
      </c>
      <c r="K119" s="12"/>
      <c r="L119" s="12"/>
      <c r="M119" s="12"/>
      <c r="N119" s="12"/>
      <c r="O119" s="12"/>
      <c r="P119" s="17"/>
      <c r="Q119" s="17"/>
      <c r="R119" s="17"/>
      <c r="S119" s="17"/>
      <c r="T119" s="17"/>
      <c r="U119" s="17"/>
      <c r="V119" s="17"/>
      <c r="W119" s="17"/>
      <c r="X119" s="16" t="str">
        <f>IF(V119="","",IF(W119="",INT(('Synthèse des résultats'!$G$1-V119)/7),INT((W119-V119)/7)))</f>
        <v/>
      </c>
      <c r="Y119" s="17"/>
      <c r="Z119" s="17"/>
    </row>
    <row r="120" spans="1:26" x14ac:dyDescent="0.25">
      <c r="A120" s="12"/>
      <c r="B120" s="17"/>
      <c r="C120" s="12"/>
      <c r="D120" s="12"/>
      <c r="E120" s="12"/>
      <c r="F120" s="12"/>
      <c r="G120" s="14" t="str">
        <f>IF(F120="","",INT(('Synthèse des résultats'!$G$1-Données!F120)/365.25))</f>
        <v/>
      </c>
      <c r="H120" s="14" t="str">
        <f xml:space="preserve"> IF(F120="","",VLOOKUP(G120,'Paramètres figés'!$O$3:$P$31,2,FALSE))</f>
        <v/>
      </c>
      <c r="I120" s="15"/>
      <c r="J120" s="69" t="str">
        <f xml:space="preserve"> IFERROR(VLOOKUP(I120,'Paramètres figés'!$C$3:$D$20,2,FALSE),"")</f>
        <v/>
      </c>
      <c r="K120" s="12"/>
      <c r="L120" s="12"/>
      <c r="M120" s="12"/>
      <c r="N120" s="12"/>
      <c r="O120" s="12"/>
      <c r="P120" s="17"/>
      <c r="Q120" s="17"/>
      <c r="R120" s="17"/>
      <c r="S120" s="17"/>
      <c r="T120" s="17"/>
      <c r="U120" s="17"/>
      <c r="V120" s="17"/>
      <c r="W120" s="17"/>
      <c r="X120" s="16" t="str">
        <f>IF(V120="","",IF(W120="",INT(('Synthèse des résultats'!$G$1-V120)/7),INT((W120-V120)/7)))</f>
        <v/>
      </c>
      <c r="Y120" s="17"/>
      <c r="Z120" s="17"/>
    </row>
    <row r="121" spans="1:26" x14ac:dyDescent="0.25">
      <c r="A121" s="12"/>
      <c r="B121" s="17"/>
      <c r="C121" s="12"/>
      <c r="D121" s="12"/>
      <c r="E121" s="12"/>
      <c r="F121" s="12"/>
      <c r="G121" s="14" t="str">
        <f>IF(F121="","",INT(('Synthèse des résultats'!$G$1-Données!F121)/365.25))</f>
        <v/>
      </c>
      <c r="H121" s="14" t="str">
        <f xml:space="preserve"> IF(F121="","",VLOOKUP(G121,'Paramètres figés'!$O$3:$P$31,2,FALSE))</f>
        <v/>
      </c>
      <c r="I121" s="15"/>
      <c r="J121" s="69" t="str">
        <f xml:space="preserve"> IFERROR(VLOOKUP(I121,'Paramètres figés'!$C$3:$D$20,2,FALSE),"")</f>
        <v/>
      </c>
      <c r="K121" s="12"/>
      <c r="L121" s="12"/>
      <c r="M121" s="12"/>
      <c r="N121" s="12"/>
      <c r="O121" s="12"/>
      <c r="P121" s="17"/>
      <c r="Q121" s="17"/>
      <c r="R121" s="17"/>
      <c r="S121" s="17"/>
      <c r="T121" s="17"/>
      <c r="U121" s="17"/>
      <c r="V121" s="17"/>
      <c r="W121" s="17"/>
      <c r="X121" s="16" t="str">
        <f>IF(V121="","",IF(W121="",INT(('Synthèse des résultats'!$G$1-V121)/7),INT((W121-V121)/7)))</f>
        <v/>
      </c>
      <c r="Y121" s="17"/>
      <c r="Z121" s="17"/>
    </row>
    <row r="122" spans="1:26" x14ac:dyDescent="0.25">
      <c r="A122" s="12"/>
      <c r="B122" s="17"/>
      <c r="C122" s="12"/>
      <c r="D122" s="12"/>
      <c r="E122" s="12"/>
      <c r="F122" s="12"/>
      <c r="G122" s="14" t="str">
        <f>IF(F122="","",INT(('Synthèse des résultats'!$G$1-Données!F122)/365.25))</f>
        <v/>
      </c>
      <c r="H122" s="14" t="str">
        <f xml:space="preserve"> IF(F122="","",VLOOKUP(G122,'Paramètres figés'!$O$3:$P$31,2,FALSE))</f>
        <v/>
      </c>
      <c r="I122" s="15"/>
      <c r="J122" s="69" t="str">
        <f xml:space="preserve"> IFERROR(VLOOKUP(I122,'Paramètres figés'!$C$3:$D$20,2,FALSE),"")</f>
        <v/>
      </c>
      <c r="K122" s="12"/>
      <c r="L122" s="12"/>
      <c r="M122" s="12"/>
      <c r="N122" s="12"/>
      <c r="O122" s="12"/>
      <c r="P122" s="17"/>
      <c r="Q122" s="17"/>
      <c r="R122" s="17"/>
      <c r="S122" s="17"/>
      <c r="T122" s="17"/>
      <c r="U122" s="17"/>
      <c r="V122" s="17"/>
      <c r="W122" s="17"/>
      <c r="X122" s="16" t="str">
        <f>IF(V122="","",IF(W122="",INT(('Synthèse des résultats'!$G$1-V122)/7),INT((W122-V122)/7)))</f>
        <v/>
      </c>
      <c r="Y122" s="17"/>
      <c r="Z122" s="17"/>
    </row>
    <row r="123" spans="1:26" x14ac:dyDescent="0.25">
      <c r="A123" s="12"/>
      <c r="B123" s="17"/>
      <c r="C123" s="12"/>
      <c r="D123" s="12"/>
      <c r="E123" s="12"/>
      <c r="F123" s="12"/>
      <c r="G123" s="14" t="str">
        <f>IF(F123="","",INT(('Synthèse des résultats'!$G$1-Données!F123)/365.25))</f>
        <v/>
      </c>
      <c r="H123" s="14" t="str">
        <f xml:space="preserve"> IF(F123="","",VLOOKUP(G123,'Paramètres figés'!$O$3:$P$31,2,FALSE))</f>
        <v/>
      </c>
      <c r="I123" s="15"/>
      <c r="J123" s="69" t="str">
        <f xml:space="preserve"> IFERROR(VLOOKUP(I123,'Paramètres figés'!$C$3:$D$20,2,FALSE),"")</f>
        <v/>
      </c>
      <c r="K123" s="12"/>
      <c r="L123" s="12"/>
      <c r="M123" s="12"/>
      <c r="N123" s="12"/>
      <c r="O123" s="12"/>
      <c r="P123" s="17"/>
      <c r="Q123" s="17"/>
      <c r="R123" s="17"/>
      <c r="S123" s="17"/>
      <c r="T123" s="17"/>
      <c r="U123" s="17"/>
      <c r="V123" s="17"/>
      <c r="W123" s="17"/>
      <c r="X123" s="16" t="str">
        <f>IF(V123="","",IF(W123="",INT(('Synthèse des résultats'!$G$1-V123)/7),INT((W123-V123)/7)))</f>
        <v/>
      </c>
      <c r="Y123" s="17"/>
      <c r="Z123" s="17"/>
    </row>
    <row r="124" spans="1:26" x14ac:dyDescent="0.25">
      <c r="A124" s="12"/>
      <c r="B124" s="17"/>
      <c r="C124" s="12"/>
      <c r="D124" s="12"/>
      <c r="E124" s="12"/>
      <c r="F124" s="12"/>
      <c r="G124" s="14" t="str">
        <f>IF(F124="","",INT(('Synthèse des résultats'!$G$1-Données!F124)/365.25))</f>
        <v/>
      </c>
      <c r="H124" s="14" t="str">
        <f xml:space="preserve"> IF(F124="","",VLOOKUP(G124,'Paramètres figés'!$O$3:$P$31,2,FALSE))</f>
        <v/>
      </c>
      <c r="I124" s="15"/>
      <c r="J124" s="69" t="str">
        <f xml:space="preserve"> IFERROR(VLOOKUP(I124,'Paramètres figés'!$C$3:$D$20,2,FALSE),"")</f>
        <v/>
      </c>
      <c r="K124" s="12"/>
      <c r="L124" s="12"/>
      <c r="M124" s="12"/>
      <c r="N124" s="12"/>
      <c r="O124" s="12"/>
      <c r="P124" s="17"/>
      <c r="Q124" s="17"/>
      <c r="R124" s="17"/>
      <c r="S124" s="17"/>
      <c r="T124" s="17"/>
      <c r="U124" s="17"/>
      <c r="V124" s="17"/>
      <c r="W124" s="17"/>
      <c r="X124" s="16" t="str">
        <f>IF(V124="","",IF(W124="",INT(('Synthèse des résultats'!$G$1-V124)/7),INT((W124-V124)/7)))</f>
        <v/>
      </c>
      <c r="Y124" s="17"/>
      <c r="Z124" s="17"/>
    </row>
    <row r="125" spans="1:26" x14ac:dyDescent="0.25">
      <c r="A125" s="12"/>
      <c r="B125" s="17"/>
      <c r="C125" s="12"/>
      <c r="D125" s="12"/>
      <c r="E125" s="12"/>
      <c r="F125" s="12"/>
      <c r="G125" s="14" t="str">
        <f>IF(F125="","",INT(('Synthèse des résultats'!$G$1-Données!F125)/365.25))</f>
        <v/>
      </c>
      <c r="H125" s="14" t="str">
        <f xml:space="preserve"> IF(F125="","",VLOOKUP(G125,'Paramètres figés'!$O$3:$P$31,2,FALSE))</f>
        <v/>
      </c>
      <c r="I125" s="15"/>
      <c r="J125" s="69" t="str">
        <f xml:space="preserve"> IFERROR(VLOOKUP(I125,'Paramètres figés'!$C$3:$D$20,2,FALSE),"")</f>
        <v/>
      </c>
      <c r="K125" s="12"/>
      <c r="L125" s="12"/>
      <c r="M125" s="12"/>
      <c r="N125" s="12"/>
      <c r="O125" s="12"/>
      <c r="P125" s="17"/>
      <c r="Q125" s="17"/>
      <c r="R125" s="17"/>
      <c r="S125" s="17"/>
      <c r="T125" s="17"/>
      <c r="U125" s="17"/>
      <c r="V125" s="17"/>
      <c r="W125" s="17"/>
      <c r="X125" s="16" t="str">
        <f>IF(V125="","",IF(W125="",INT(('Synthèse des résultats'!$G$1-V125)/7),INT((W125-V125)/7)))</f>
        <v/>
      </c>
      <c r="Y125" s="17"/>
      <c r="Z125" s="17"/>
    </row>
    <row r="126" spans="1:26" x14ac:dyDescent="0.25">
      <c r="A126" s="12"/>
      <c r="B126" s="17"/>
      <c r="C126" s="12"/>
      <c r="D126" s="12"/>
      <c r="E126" s="12"/>
      <c r="F126" s="12"/>
      <c r="G126" s="14" t="str">
        <f>IF(F126="","",INT(('Synthèse des résultats'!$G$1-Données!F126)/365.25))</f>
        <v/>
      </c>
      <c r="H126" s="14" t="str">
        <f xml:space="preserve"> IF(F126="","",VLOOKUP(G126,'Paramètres figés'!$O$3:$P$31,2,FALSE))</f>
        <v/>
      </c>
      <c r="I126" s="15"/>
      <c r="J126" s="69" t="str">
        <f xml:space="preserve"> IFERROR(VLOOKUP(I126,'Paramètres figés'!$C$3:$D$20,2,FALSE),"")</f>
        <v/>
      </c>
      <c r="K126" s="12"/>
      <c r="L126" s="12"/>
      <c r="M126" s="12"/>
      <c r="N126" s="12"/>
      <c r="O126" s="12"/>
      <c r="P126" s="17"/>
      <c r="Q126" s="17"/>
      <c r="R126" s="17"/>
      <c r="S126" s="17"/>
      <c r="T126" s="17"/>
      <c r="U126" s="17"/>
      <c r="V126" s="17"/>
      <c r="W126" s="17"/>
      <c r="X126" s="16" t="str">
        <f>IF(V126="","",IF(W126="",INT(('Synthèse des résultats'!$G$1-V126)/7),INT((W126-V126)/7)))</f>
        <v/>
      </c>
      <c r="Y126" s="17"/>
      <c r="Z126" s="17"/>
    </row>
    <row r="127" spans="1:26" x14ac:dyDescent="0.25">
      <c r="A127" s="12"/>
      <c r="B127" s="17"/>
      <c r="C127" s="12"/>
      <c r="D127" s="12"/>
      <c r="E127" s="12"/>
      <c r="F127" s="12"/>
      <c r="G127" s="14" t="str">
        <f>IF(F127="","",INT(('Synthèse des résultats'!$G$1-Données!F127)/365.25))</f>
        <v/>
      </c>
      <c r="H127" s="14" t="str">
        <f xml:space="preserve"> IF(F127="","",VLOOKUP(G127,'Paramètres figés'!$O$3:$P$31,2,FALSE))</f>
        <v/>
      </c>
      <c r="I127" s="15"/>
      <c r="J127" s="69" t="str">
        <f xml:space="preserve"> IFERROR(VLOOKUP(I127,'Paramètres figés'!$C$3:$D$20,2,FALSE),"")</f>
        <v/>
      </c>
      <c r="K127" s="12"/>
      <c r="L127" s="12"/>
      <c r="M127" s="12"/>
      <c r="N127" s="12"/>
      <c r="O127" s="12"/>
      <c r="P127" s="17"/>
      <c r="Q127" s="17"/>
      <c r="R127" s="17"/>
      <c r="S127" s="17"/>
      <c r="T127" s="17"/>
      <c r="U127" s="17"/>
      <c r="V127" s="17"/>
      <c r="W127" s="17"/>
      <c r="X127" s="16" t="str">
        <f>IF(V127="","",IF(W127="",INT(('Synthèse des résultats'!$G$1-V127)/7),INT((W127-V127)/7)))</f>
        <v/>
      </c>
      <c r="Y127" s="17"/>
      <c r="Z127" s="17"/>
    </row>
    <row r="128" spans="1:26" x14ac:dyDescent="0.25">
      <c r="A128" s="12"/>
      <c r="B128" s="17"/>
      <c r="C128" s="12"/>
      <c r="D128" s="12"/>
      <c r="E128" s="12"/>
      <c r="F128" s="12"/>
      <c r="G128" s="14" t="str">
        <f>IF(F128="","",INT(('Synthèse des résultats'!$G$1-Données!F128)/365.25))</f>
        <v/>
      </c>
      <c r="H128" s="14" t="str">
        <f xml:space="preserve"> IF(F128="","",VLOOKUP(G128,'Paramètres figés'!$O$3:$P$31,2,FALSE))</f>
        <v/>
      </c>
      <c r="I128" s="15"/>
      <c r="J128" s="69" t="str">
        <f xml:space="preserve"> IFERROR(VLOOKUP(I128,'Paramètres figés'!$C$3:$D$20,2,FALSE),"")</f>
        <v/>
      </c>
      <c r="K128" s="12"/>
      <c r="L128" s="12"/>
      <c r="M128" s="12"/>
      <c r="N128" s="12"/>
      <c r="O128" s="12"/>
      <c r="P128" s="17"/>
      <c r="Q128" s="17"/>
      <c r="R128" s="17"/>
      <c r="S128" s="17"/>
      <c r="T128" s="17"/>
      <c r="U128" s="17"/>
      <c r="V128" s="17"/>
      <c r="W128" s="17"/>
      <c r="X128" s="16" t="str">
        <f>IF(V128="","",IF(W128="",INT(('Synthèse des résultats'!$G$1-V128)/7),INT((W128-V128)/7)))</f>
        <v/>
      </c>
      <c r="Y128" s="17"/>
      <c r="Z128" s="17"/>
    </row>
    <row r="129" spans="1:26" x14ac:dyDescent="0.25">
      <c r="A129" s="12"/>
      <c r="B129" s="17"/>
      <c r="C129" s="12"/>
      <c r="D129" s="12"/>
      <c r="E129" s="12"/>
      <c r="F129" s="12"/>
      <c r="G129" s="14" t="str">
        <f>IF(F129="","",INT(('Synthèse des résultats'!$G$1-Données!F129)/365.25))</f>
        <v/>
      </c>
      <c r="H129" s="14" t="str">
        <f xml:space="preserve"> IF(F129="","",VLOOKUP(G129,'Paramètres figés'!$O$3:$P$31,2,FALSE))</f>
        <v/>
      </c>
      <c r="I129" s="15"/>
      <c r="J129" s="69" t="str">
        <f xml:space="preserve"> IFERROR(VLOOKUP(I129,'Paramètres figés'!$C$3:$D$20,2,FALSE),"")</f>
        <v/>
      </c>
      <c r="K129" s="12"/>
      <c r="L129" s="12"/>
      <c r="M129" s="12"/>
      <c r="N129" s="12"/>
      <c r="O129" s="12"/>
      <c r="P129" s="17"/>
      <c r="Q129" s="17"/>
      <c r="R129" s="17"/>
      <c r="S129" s="17"/>
      <c r="T129" s="17"/>
      <c r="U129" s="17"/>
      <c r="V129" s="17"/>
      <c r="W129" s="17"/>
      <c r="X129" s="16" t="str">
        <f>IF(V129="","",IF(W129="",INT(('Synthèse des résultats'!$G$1-V129)/7),INT((W129-V129)/7)))</f>
        <v/>
      </c>
      <c r="Y129" s="17"/>
      <c r="Z129" s="17"/>
    </row>
    <row r="130" spans="1:26" x14ac:dyDescent="0.25">
      <c r="A130" s="12"/>
      <c r="B130" s="17"/>
      <c r="C130" s="12"/>
      <c r="D130" s="12"/>
      <c r="E130" s="12"/>
      <c r="F130" s="12"/>
      <c r="G130" s="14" t="str">
        <f>IF(F130="","",INT(('Synthèse des résultats'!$G$1-Données!F130)/365.25))</f>
        <v/>
      </c>
      <c r="H130" s="14" t="str">
        <f xml:space="preserve"> IF(F130="","",VLOOKUP(G130,'Paramètres figés'!$O$3:$P$31,2,FALSE))</f>
        <v/>
      </c>
      <c r="I130" s="15"/>
      <c r="J130" s="69" t="str">
        <f xml:space="preserve"> IFERROR(VLOOKUP(I130,'Paramètres figés'!$C$3:$D$20,2,FALSE),"")</f>
        <v/>
      </c>
      <c r="K130" s="12"/>
      <c r="L130" s="12"/>
      <c r="M130" s="12"/>
      <c r="N130" s="12"/>
      <c r="O130" s="12"/>
      <c r="P130" s="17"/>
      <c r="Q130" s="17"/>
      <c r="R130" s="17"/>
      <c r="S130" s="17"/>
      <c r="T130" s="17"/>
      <c r="U130" s="17"/>
      <c r="V130" s="17"/>
      <c r="W130" s="17"/>
      <c r="X130" s="16" t="str">
        <f>IF(V130="","",IF(W130="",INT(('Synthèse des résultats'!$G$1-V130)/7),INT((W130-V130)/7)))</f>
        <v/>
      </c>
      <c r="Y130" s="17"/>
      <c r="Z130" s="17"/>
    </row>
    <row r="131" spans="1:26" x14ac:dyDescent="0.25">
      <c r="A131" s="12"/>
      <c r="B131" s="17"/>
      <c r="C131" s="12"/>
      <c r="D131" s="12"/>
      <c r="E131" s="12"/>
      <c r="F131" s="12"/>
      <c r="G131" s="14" t="str">
        <f>IF(F131="","",INT(('Synthèse des résultats'!$G$1-Données!F131)/365.25))</f>
        <v/>
      </c>
      <c r="H131" s="14" t="str">
        <f xml:space="preserve"> IF(F131="","",VLOOKUP(G131,'Paramètres figés'!$O$3:$P$31,2,FALSE))</f>
        <v/>
      </c>
      <c r="I131" s="15"/>
      <c r="J131" s="69" t="str">
        <f xml:space="preserve"> IFERROR(VLOOKUP(I131,'Paramètres figés'!$C$3:$D$20,2,FALSE),"")</f>
        <v/>
      </c>
      <c r="K131" s="12"/>
      <c r="L131" s="12"/>
      <c r="M131" s="12"/>
      <c r="N131" s="12"/>
      <c r="O131" s="12"/>
      <c r="P131" s="17"/>
      <c r="Q131" s="17"/>
      <c r="R131" s="17"/>
      <c r="S131" s="17"/>
      <c r="T131" s="17"/>
      <c r="U131" s="17"/>
      <c r="V131" s="17"/>
      <c r="W131" s="17"/>
      <c r="X131" s="16" t="str">
        <f>IF(V131="","",IF(W131="",INT(('Synthèse des résultats'!$G$1-V131)/7),INT((W131-V131)/7)))</f>
        <v/>
      </c>
      <c r="Y131" s="17"/>
      <c r="Z131" s="17"/>
    </row>
    <row r="132" spans="1:26" x14ac:dyDescent="0.25">
      <c r="A132" s="12"/>
      <c r="B132" s="17"/>
      <c r="C132" s="12"/>
      <c r="D132" s="12"/>
      <c r="E132" s="12"/>
      <c r="F132" s="12"/>
      <c r="G132" s="14" t="str">
        <f>IF(F132="","",INT(('Synthèse des résultats'!$G$1-Données!F132)/365.25))</f>
        <v/>
      </c>
      <c r="H132" s="14" t="str">
        <f xml:space="preserve"> IF(F132="","",VLOOKUP(G132,'Paramètres figés'!$O$3:$P$31,2,FALSE))</f>
        <v/>
      </c>
      <c r="I132" s="15"/>
      <c r="J132" s="69" t="str">
        <f xml:space="preserve"> IFERROR(VLOOKUP(I132,'Paramètres figés'!$C$3:$D$20,2,FALSE),"")</f>
        <v/>
      </c>
      <c r="K132" s="12"/>
      <c r="L132" s="12"/>
      <c r="M132" s="12"/>
      <c r="N132" s="12"/>
      <c r="O132" s="12"/>
      <c r="P132" s="17"/>
      <c r="Q132" s="17"/>
      <c r="R132" s="17"/>
      <c r="S132" s="17"/>
      <c r="T132" s="17"/>
      <c r="U132" s="17"/>
      <c r="V132" s="17"/>
      <c r="W132" s="17"/>
      <c r="X132" s="16" t="str">
        <f>IF(V132="","",IF(W132="",INT(('Synthèse des résultats'!$G$1-V132)/7),INT((W132-V132)/7)))</f>
        <v/>
      </c>
      <c r="Y132" s="17"/>
      <c r="Z132" s="17"/>
    </row>
    <row r="133" spans="1:26" x14ac:dyDescent="0.25">
      <c r="A133" s="12"/>
      <c r="B133" s="17"/>
      <c r="C133" s="12"/>
      <c r="D133" s="12"/>
      <c r="E133" s="12"/>
      <c r="F133" s="12"/>
      <c r="G133" s="14" t="str">
        <f>IF(F133="","",INT(('Synthèse des résultats'!$G$1-Données!F133)/365.25))</f>
        <v/>
      </c>
      <c r="H133" s="14" t="str">
        <f xml:space="preserve"> IF(F133="","",VLOOKUP(G133,'Paramètres figés'!$O$3:$P$31,2,FALSE))</f>
        <v/>
      </c>
      <c r="I133" s="15"/>
      <c r="J133" s="69" t="str">
        <f xml:space="preserve"> IFERROR(VLOOKUP(I133,'Paramètres figés'!$C$3:$D$20,2,FALSE),"")</f>
        <v/>
      </c>
      <c r="K133" s="12"/>
      <c r="L133" s="12"/>
      <c r="M133" s="12"/>
      <c r="N133" s="12"/>
      <c r="O133" s="12"/>
      <c r="P133" s="17"/>
      <c r="Q133" s="17"/>
      <c r="R133" s="17"/>
      <c r="S133" s="17"/>
      <c r="T133" s="17"/>
      <c r="U133" s="17"/>
      <c r="V133" s="17"/>
      <c r="W133" s="17"/>
      <c r="X133" s="16" t="str">
        <f>IF(V133="","",IF(W133="",INT(('Synthèse des résultats'!$G$1-V133)/7),INT((W133-V133)/7)))</f>
        <v/>
      </c>
      <c r="Y133" s="17"/>
      <c r="Z133" s="17"/>
    </row>
    <row r="134" spans="1:26" x14ac:dyDescent="0.25">
      <c r="A134" s="12"/>
      <c r="B134" s="17"/>
      <c r="C134" s="12"/>
      <c r="D134" s="12"/>
      <c r="E134" s="12"/>
      <c r="F134" s="12"/>
      <c r="G134" s="14" t="str">
        <f>IF(F134="","",INT(('Synthèse des résultats'!$G$1-Données!F134)/365.25))</f>
        <v/>
      </c>
      <c r="H134" s="14" t="str">
        <f xml:space="preserve"> IF(F134="","",VLOOKUP(G134,'Paramètres figés'!$O$3:$P$31,2,FALSE))</f>
        <v/>
      </c>
      <c r="I134" s="15"/>
      <c r="J134" s="69" t="str">
        <f xml:space="preserve"> IFERROR(VLOOKUP(I134,'Paramètres figés'!$C$3:$D$20,2,FALSE),"")</f>
        <v/>
      </c>
      <c r="K134" s="12"/>
      <c r="L134" s="12"/>
      <c r="M134" s="12"/>
      <c r="N134" s="12"/>
      <c r="O134" s="12"/>
      <c r="P134" s="17"/>
      <c r="Q134" s="17"/>
      <c r="R134" s="17"/>
      <c r="S134" s="17"/>
      <c r="T134" s="17"/>
      <c r="U134" s="17"/>
      <c r="V134" s="17"/>
      <c r="W134" s="17"/>
      <c r="X134" s="16" t="str">
        <f>IF(V134="","",IF(W134="",INT(('Synthèse des résultats'!$G$1-V134)/7),INT((W134-V134)/7)))</f>
        <v/>
      </c>
      <c r="Y134" s="17"/>
      <c r="Z134" s="17"/>
    </row>
    <row r="135" spans="1:26" x14ac:dyDescent="0.25">
      <c r="A135" s="12"/>
      <c r="B135" s="17"/>
      <c r="C135" s="12"/>
      <c r="D135" s="12"/>
      <c r="E135" s="12"/>
      <c r="F135" s="12"/>
      <c r="G135" s="14" t="str">
        <f>IF(F135="","",INT(('Synthèse des résultats'!$G$1-Données!F135)/365.25))</f>
        <v/>
      </c>
      <c r="H135" s="14" t="str">
        <f xml:space="preserve"> IF(F135="","",VLOOKUP(G135,'Paramètres figés'!$O$3:$P$31,2,FALSE))</f>
        <v/>
      </c>
      <c r="I135" s="15"/>
      <c r="J135" s="69" t="str">
        <f xml:space="preserve"> IFERROR(VLOOKUP(I135,'Paramètres figés'!$C$3:$D$20,2,FALSE),"")</f>
        <v/>
      </c>
      <c r="K135" s="12"/>
      <c r="L135" s="12"/>
      <c r="M135" s="12"/>
      <c r="N135" s="12"/>
      <c r="O135" s="12"/>
      <c r="P135" s="17"/>
      <c r="Q135" s="17"/>
      <c r="R135" s="17"/>
      <c r="S135" s="17"/>
      <c r="T135" s="17"/>
      <c r="U135" s="17"/>
      <c r="V135" s="17"/>
      <c r="W135" s="17"/>
      <c r="X135" s="16" t="str">
        <f>IF(V135="","",IF(W135="",INT(('Synthèse des résultats'!$G$1-V135)/7),INT((W135-V135)/7)))</f>
        <v/>
      </c>
      <c r="Y135" s="17"/>
      <c r="Z135" s="17"/>
    </row>
    <row r="136" spans="1:26" x14ac:dyDescent="0.25">
      <c r="A136" s="12"/>
      <c r="B136" s="17"/>
      <c r="C136" s="12"/>
      <c r="D136" s="12"/>
      <c r="E136" s="12"/>
      <c r="F136" s="12"/>
      <c r="G136" s="14" t="str">
        <f>IF(F136="","",INT(('Synthèse des résultats'!$G$1-Données!F136)/365.25))</f>
        <v/>
      </c>
      <c r="H136" s="14" t="str">
        <f xml:space="preserve"> IF(F136="","",VLOOKUP(G136,'Paramètres figés'!$O$3:$P$31,2,FALSE))</f>
        <v/>
      </c>
      <c r="I136" s="15"/>
      <c r="J136" s="69" t="str">
        <f xml:space="preserve"> IFERROR(VLOOKUP(I136,'Paramètres figés'!$C$3:$D$20,2,FALSE),"")</f>
        <v/>
      </c>
      <c r="K136" s="12"/>
      <c r="L136" s="12"/>
      <c r="M136" s="12"/>
      <c r="N136" s="12"/>
      <c r="O136" s="12"/>
      <c r="P136" s="17"/>
      <c r="Q136" s="17"/>
      <c r="R136" s="17"/>
      <c r="S136" s="17"/>
      <c r="T136" s="17"/>
      <c r="U136" s="17"/>
      <c r="V136" s="17"/>
      <c r="W136" s="17"/>
      <c r="X136" s="16" t="str">
        <f>IF(V136="","",IF(W136="",INT(('Synthèse des résultats'!$G$1-V136)/7),INT((W136-V136)/7)))</f>
        <v/>
      </c>
      <c r="Y136" s="17"/>
      <c r="Z136" s="17"/>
    </row>
    <row r="137" spans="1:26" x14ac:dyDescent="0.25">
      <c r="A137" s="12"/>
      <c r="B137" s="17"/>
      <c r="C137" s="12"/>
      <c r="D137" s="12"/>
      <c r="E137" s="12"/>
      <c r="F137" s="12"/>
      <c r="G137" s="14" t="str">
        <f>IF(F137="","",INT(('Synthèse des résultats'!$G$1-Données!F137)/365.25))</f>
        <v/>
      </c>
      <c r="H137" s="14" t="str">
        <f xml:space="preserve"> IF(F137="","",VLOOKUP(G137,'Paramètres figés'!$O$3:$P$31,2,FALSE))</f>
        <v/>
      </c>
      <c r="I137" s="15"/>
      <c r="J137" s="69" t="str">
        <f xml:space="preserve"> IFERROR(VLOOKUP(I137,'Paramètres figés'!$C$3:$D$20,2,FALSE),"")</f>
        <v/>
      </c>
      <c r="K137" s="12"/>
      <c r="L137" s="12"/>
      <c r="M137" s="12"/>
      <c r="N137" s="12"/>
      <c r="O137" s="12"/>
      <c r="P137" s="17"/>
      <c r="Q137" s="17"/>
      <c r="R137" s="17"/>
      <c r="S137" s="17"/>
      <c r="T137" s="17"/>
      <c r="U137" s="17"/>
      <c r="V137" s="17"/>
      <c r="W137" s="17"/>
      <c r="X137" s="16" t="str">
        <f>IF(V137="","",IF(W137="",INT(('Synthèse des résultats'!$G$1-V137)/7),INT((W137-V137)/7)))</f>
        <v/>
      </c>
      <c r="Y137" s="17"/>
      <c r="Z137" s="17"/>
    </row>
    <row r="138" spans="1:26" x14ac:dyDescent="0.25">
      <c r="A138" s="12"/>
      <c r="B138" s="17"/>
      <c r="C138" s="12"/>
      <c r="D138" s="12"/>
      <c r="E138" s="12"/>
      <c r="F138" s="12"/>
      <c r="G138" s="14" t="str">
        <f>IF(F138="","",INT(('Synthèse des résultats'!$G$1-Données!F138)/365.25))</f>
        <v/>
      </c>
      <c r="H138" s="14" t="str">
        <f xml:space="preserve"> IF(F138="","",VLOOKUP(G138,'Paramètres figés'!$O$3:$P$31,2,FALSE))</f>
        <v/>
      </c>
      <c r="I138" s="15"/>
      <c r="J138" s="69" t="str">
        <f xml:space="preserve"> IFERROR(VLOOKUP(I138,'Paramètres figés'!$C$3:$D$20,2,FALSE),"")</f>
        <v/>
      </c>
      <c r="K138" s="12"/>
      <c r="L138" s="12"/>
      <c r="M138" s="12"/>
      <c r="N138" s="12"/>
      <c r="O138" s="12"/>
      <c r="P138" s="17"/>
      <c r="Q138" s="17"/>
      <c r="R138" s="17"/>
      <c r="S138" s="17"/>
      <c r="T138" s="17"/>
      <c r="U138" s="17"/>
      <c r="V138" s="17"/>
      <c r="W138" s="17"/>
      <c r="X138" s="16" t="str">
        <f>IF(V138="","",IF(W138="",INT(('Synthèse des résultats'!$G$1-V138)/7),INT((W138-V138)/7)))</f>
        <v/>
      </c>
      <c r="Y138" s="17"/>
      <c r="Z138" s="17"/>
    </row>
    <row r="139" spans="1:26" x14ac:dyDescent="0.25">
      <c r="A139" s="12"/>
      <c r="B139" s="17"/>
      <c r="C139" s="12"/>
      <c r="D139" s="12"/>
      <c r="E139" s="12"/>
      <c r="F139" s="12"/>
      <c r="G139" s="14" t="str">
        <f>IF(F139="","",INT(('Synthèse des résultats'!$G$1-Données!F139)/365.25))</f>
        <v/>
      </c>
      <c r="H139" s="14" t="str">
        <f xml:space="preserve"> IF(F139="","",VLOOKUP(G139,'Paramètres figés'!$O$3:$P$31,2,FALSE))</f>
        <v/>
      </c>
      <c r="I139" s="15"/>
      <c r="J139" s="69" t="str">
        <f xml:space="preserve"> IFERROR(VLOOKUP(I139,'Paramètres figés'!$C$3:$D$20,2,FALSE),"")</f>
        <v/>
      </c>
      <c r="K139" s="12"/>
      <c r="L139" s="12"/>
      <c r="M139" s="12"/>
      <c r="N139" s="12"/>
      <c r="O139" s="12"/>
      <c r="P139" s="17"/>
      <c r="Q139" s="17"/>
      <c r="R139" s="17"/>
      <c r="S139" s="17"/>
      <c r="T139" s="17"/>
      <c r="U139" s="17"/>
      <c r="V139" s="17"/>
      <c r="W139" s="17"/>
      <c r="X139" s="16" t="str">
        <f>IF(V139="","",IF(W139="",INT(('Synthèse des résultats'!$G$1-V139)/7),INT((W139-V139)/7)))</f>
        <v/>
      </c>
      <c r="Y139" s="17"/>
      <c r="Z139" s="17"/>
    </row>
    <row r="140" spans="1:26" x14ac:dyDescent="0.25">
      <c r="A140" s="12"/>
      <c r="B140" s="17"/>
      <c r="C140" s="12"/>
      <c r="D140" s="12"/>
      <c r="E140" s="12"/>
      <c r="F140" s="12"/>
      <c r="G140" s="14" t="str">
        <f>IF(F140="","",INT(('Synthèse des résultats'!$G$1-Données!F140)/365.25))</f>
        <v/>
      </c>
      <c r="H140" s="14" t="str">
        <f xml:space="preserve"> IF(F140="","",VLOOKUP(G140,'Paramètres figés'!$O$3:$P$31,2,FALSE))</f>
        <v/>
      </c>
      <c r="I140" s="15"/>
      <c r="J140" s="69" t="str">
        <f xml:space="preserve"> IFERROR(VLOOKUP(I140,'Paramètres figés'!$C$3:$D$20,2,FALSE),"")</f>
        <v/>
      </c>
      <c r="K140" s="12"/>
      <c r="L140" s="12"/>
      <c r="M140" s="12"/>
      <c r="N140" s="12"/>
      <c r="O140" s="12"/>
      <c r="P140" s="17"/>
      <c r="Q140" s="17"/>
      <c r="R140" s="17"/>
      <c r="S140" s="17"/>
      <c r="T140" s="17"/>
      <c r="U140" s="17"/>
      <c r="V140" s="17"/>
      <c r="W140" s="17"/>
      <c r="X140" s="16" t="str">
        <f>IF(V140="","",IF(W140="",INT(('Synthèse des résultats'!$G$1-V140)/7),INT((W140-V140)/7)))</f>
        <v/>
      </c>
      <c r="Y140" s="17"/>
      <c r="Z140" s="17"/>
    </row>
    <row r="141" spans="1:26" x14ac:dyDescent="0.25">
      <c r="A141" s="12"/>
      <c r="B141" s="17"/>
      <c r="C141" s="12"/>
      <c r="D141" s="12"/>
      <c r="E141" s="12"/>
      <c r="F141" s="12"/>
      <c r="G141" s="14" t="str">
        <f>IF(F141="","",INT(('Synthèse des résultats'!$G$1-Données!F141)/365.25))</f>
        <v/>
      </c>
      <c r="H141" s="14" t="str">
        <f xml:space="preserve"> IF(F141="","",VLOOKUP(G141,'Paramètres figés'!$O$3:$P$31,2,FALSE))</f>
        <v/>
      </c>
      <c r="I141" s="15"/>
      <c r="J141" s="69" t="str">
        <f xml:space="preserve"> IFERROR(VLOOKUP(I141,'Paramètres figés'!$C$3:$D$20,2,FALSE),"")</f>
        <v/>
      </c>
      <c r="K141" s="12"/>
      <c r="L141" s="12"/>
      <c r="M141" s="12"/>
      <c r="N141" s="12"/>
      <c r="O141" s="12"/>
      <c r="P141" s="17"/>
      <c r="Q141" s="17"/>
      <c r="R141" s="17"/>
      <c r="S141" s="17"/>
      <c r="T141" s="17"/>
      <c r="U141" s="17"/>
      <c r="V141" s="17"/>
      <c r="W141" s="17"/>
      <c r="X141" s="16" t="str">
        <f>IF(V141="","",IF(W141="",INT(('Synthèse des résultats'!$G$1-V141)/7),INT((W141-V141)/7)))</f>
        <v/>
      </c>
      <c r="Y141" s="17"/>
      <c r="Z141" s="17"/>
    </row>
    <row r="142" spans="1:26" x14ac:dyDescent="0.25">
      <c r="A142" s="12"/>
      <c r="B142" s="17"/>
      <c r="C142" s="12"/>
      <c r="D142" s="12"/>
      <c r="E142" s="12"/>
      <c r="F142" s="12"/>
      <c r="G142" s="14" t="str">
        <f>IF(F142="","",INT(('Synthèse des résultats'!$G$1-Données!F142)/365.25))</f>
        <v/>
      </c>
      <c r="H142" s="14" t="str">
        <f xml:space="preserve"> IF(F142="","",VLOOKUP(G142,'Paramètres figés'!$O$3:$P$31,2,FALSE))</f>
        <v/>
      </c>
      <c r="I142" s="15"/>
      <c r="J142" s="69" t="str">
        <f xml:space="preserve"> IFERROR(VLOOKUP(I142,'Paramètres figés'!$C$3:$D$20,2,FALSE),"")</f>
        <v/>
      </c>
      <c r="K142" s="12"/>
      <c r="L142" s="12"/>
      <c r="M142" s="12"/>
      <c r="N142" s="12"/>
      <c r="O142" s="12"/>
      <c r="P142" s="17"/>
      <c r="Q142" s="17"/>
      <c r="R142" s="17"/>
      <c r="S142" s="17"/>
      <c r="T142" s="17"/>
      <c r="U142" s="17"/>
      <c r="V142" s="17"/>
      <c r="W142" s="17"/>
      <c r="X142" s="16" t="str">
        <f>IF(V142="","",IF(W142="",INT(('Synthèse des résultats'!$G$1-V142)/7),INT((W142-V142)/7)))</f>
        <v/>
      </c>
      <c r="Y142" s="17"/>
      <c r="Z142" s="17"/>
    </row>
    <row r="143" spans="1:26" x14ac:dyDescent="0.25">
      <c r="A143" s="12"/>
      <c r="B143" s="17"/>
      <c r="C143" s="12"/>
      <c r="D143" s="12"/>
      <c r="E143" s="12"/>
      <c r="F143" s="12"/>
      <c r="G143" s="14" t="str">
        <f>IF(F143="","",INT(('Synthèse des résultats'!$G$1-Données!F143)/365.25))</f>
        <v/>
      </c>
      <c r="H143" s="14" t="str">
        <f xml:space="preserve"> IF(F143="","",VLOOKUP(G143,'Paramètres figés'!$O$3:$P$31,2,FALSE))</f>
        <v/>
      </c>
      <c r="I143" s="15"/>
      <c r="J143" s="69" t="str">
        <f xml:space="preserve"> IFERROR(VLOOKUP(I143,'Paramètres figés'!$C$3:$D$20,2,FALSE),"")</f>
        <v/>
      </c>
      <c r="K143" s="12"/>
      <c r="L143" s="12"/>
      <c r="M143" s="12"/>
      <c r="N143" s="12"/>
      <c r="O143" s="12"/>
      <c r="P143" s="17"/>
      <c r="Q143" s="17"/>
      <c r="R143" s="17"/>
      <c r="S143" s="17"/>
      <c r="T143" s="17"/>
      <c r="U143" s="17"/>
      <c r="V143" s="17"/>
      <c r="W143" s="17"/>
      <c r="X143" s="16" t="str">
        <f>IF(V143="","",IF(W143="",INT(('Synthèse des résultats'!$G$1-V143)/7),INT((W143-V143)/7)))</f>
        <v/>
      </c>
      <c r="Y143" s="17"/>
      <c r="Z143" s="17"/>
    </row>
    <row r="144" spans="1:26" x14ac:dyDescent="0.25">
      <c r="A144" s="12"/>
      <c r="B144" s="17"/>
      <c r="C144" s="12"/>
      <c r="D144" s="12"/>
      <c r="E144" s="12"/>
      <c r="F144" s="12"/>
      <c r="G144" s="14" t="str">
        <f>IF(F144="","",INT(('Synthèse des résultats'!$G$1-Données!F144)/365.25))</f>
        <v/>
      </c>
      <c r="H144" s="14" t="str">
        <f xml:space="preserve"> IF(F144="","",VLOOKUP(G144,'Paramètres figés'!$O$3:$P$31,2,FALSE))</f>
        <v/>
      </c>
      <c r="I144" s="15"/>
      <c r="J144" s="69" t="str">
        <f xml:space="preserve"> IFERROR(VLOOKUP(I144,'Paramètres figés'!$C$3:$D$20,2,FALSE),"")</f>
        <v/>
      </c>
      <c r="K144" s="12"/>
      <c r="L144" s="12"/>
      <c r="M144" s="12"/>
      <c r="N144" s="12"/>
      <c r="O144" s="12"/>
      <c r="P144" s="17"/>
      <c r="Q144" s="17"/>
      <c r="R144" s="17"/>
      <c r="S144" s="17"/>
      <c r="T144" s="17"/>
      <c r="U144" s="17"/>
      <c r="V144" s="17"/>
      <c r="W144" s="17"/>
      <c r="X144" s="16" t="str">
        <f>IF(V144="","",IF(W144="",INT(('Synthèse des résultats'!$G$1-V144)/7),INT((W144-V144)/7)))</f>
        <v/>
      </c>
      <c r="Y144" s="17"/>
      <c r="Z144" s="17"/>
    </row>
    <row r="145" spans="1:26" x14ac:dyDescent="0.25">
      <c r="A145" s="12"/>
      <c r="B145" s="17"/>
      <c r="C145" s="12"/>
      <c r="D145" s="12"/>
      <c r="E145" s="12"/>
      <c r="F145" s="12"/>
      <c r="G145" s="14" t="str">
        <f>IF(F145="","",INT(('Synthèse des résultats'!$G$1-Données!F145)/365.25))</f>
        <v/>
      </c>
      <c r="H145" s="14" t="str">
        <f xml:space="preserve"> IF(F145="","",VLOOKUP(G145,'Paramètres figés'!$O$3:$P$31,2,FALSE))</f>
        <v/>
      </c>
      <c r="I145" s="15"/>
      <c r="J145" s="69" t="str">
        <f xml:space="preserve"> IFERROR(VLOOKUP(I145,'Paramètres figés'!$C$3:$D$20,2,FALSE),"")</f>
        <v/>
      </c>
      <c r="K145" s="12"/>
      <c r="L145" s="12"/>
      <c r="M145" s="12"/>
      <c r="N145" s="12"/>
      <c r="O145" s="12"/>
      <c r="P145" s="17"/>
      <c r="Q145" s="17"/>
      <c r="R145" s="17"/>
      <c r="S145" s="17"/>
      <c r="T145" s="17"/>
      <c r="U145" s="17"/>
      <c r="V145" s="17"/>
      <c r="W145" s="17"/>
      <c r="X145" s="16" t="str">
        <f>IF(V145="","",IF(W145="",INT(('Synthèse des résultats'!$G$1-V145)/7),INT((W145-V145)/7)))</f>
        <v/>
      </c>
      <c r="Y145" s="17"/>
      <c r="Z145" s="17"/>
    </row>
    <row r="146" spans="1:26" x14ac:dyDescent="0.25">
      <c r="A146" s="12"/>
      <c r="B146" s="17"/>
      <c r="C146" s="12"/>
      <c r="D146" s="12"/>
      <c r="E146" s="12"/>
      <c r="F146" s="12"/>
      <c r="G146" s="14" t="str">
        <f>IF(F146="","",INT(('Synthèse des résultats'!$G$1-Données!F146)/365.25))</f>
        <v/>
      </c>
      <c r="H146" s="14" t="str">
        <f xml:space="preserve"> IF(F146="","",VLOOKUP(G146,'Paramètres figés'!$O$3:$P$31,2,FALSE))</f>
        <v/>
      </c>
      <c r="I146" s="15"/>
      <c r="J146" s="69" t="str">
        <f xml:space="preserve"> IFERROR(VLOOKUP(I146,'Paramètres figés'!$C$3:$D$20,2,FALSE),"")</f>
        <v/>
      </c>
      <c r="K146" s="12"/>
      <c r="L146" s="12"/>
      <c r="M146" s="12"/>
      <c r="N146" s="12"/>
      <c r="O146" s="12"/>
      <c r="P146" s="17"/>
      <c r="Q146" s="17"/>
      <c r="R146" s="17"/>
      <c r="S146" s="17"/>
      <c r="T146" s="17"/>
      <c r="U146" s="17"/>
      <c r="V146" s="17"/>
      <c r="W146" s="17"/>
      <c r="X146" s="16" t="str">
        <f>IF(V146="","",IF(W146="",INT(('Synthèse des résultats'!$G$1-V146)/7),INT((W146-V146)/7)))</f>
        <v/>
      </c>
      <c r="Y146" s="17"/>
      <c r="Z146" s="17"/>
    </row>
    <row r="147" spans="1:26" x14ac:dyDescent="0.25">
      <c r="A147" s="12"/>
      <c r="B147" s="17"/>
      <c r="C147" s="12"/>
      <c r="D147" s="12"/>
      <c r="E147" s="12"/>
      <c r="F147" s="12"/>
      <c r="G147" s="14" t="str">
        <f>IF(F147="","",INT(('Synthèse des résultats'!$G$1-Données!F147)/365.25))</f>
        <v/>
      </c>
      <c r="H147" s="14" t="str">
        <f xml:space="preserve"> IF(F147="","",VLOOKUP(G147,'Paramètres figés'!$O$3:$P$31,2,FALSE))</f>
        <v/>
      </c>
      <c r="I147" s="15"/>
      <c r="J147" s="69" t="str">
        <f xml:space="preserve"> IFERROR(VLOOKUP(I147,'Paramètres figés'!$C$3:$D$20,2,FALSE),"")</f>
        <v/>
      </c>
      <c r="K147" s="12"/>
      <c r="L147" s="12"/>
      <c r="M147" s="12"/>
      <c r="N147" s="12"/>
      <c r="O147" s="12"/>
      <c r="P147" s="17"/>
      <c r="Q147" s="17"/>
      <c r="R147" s="17"/>
      <c r="S147" s="17"/>
      <c r="T147" s="17"/>
      <c r="U147" s="17"/>
      <c r="V147" s="17"/>
      <c r="W147" s="17"/>
      <c r="X147" s="16" t="str">
        <f>IF(V147="","",IF(W147="",INT(('Synthèse des résultats'!$G$1-V147)/7),INT((W147-V147)/7)))</f>
        <v/>
      </c>
      <c r="Y147" s="17"/>
      <c r="Z147" s="17"/>
    </row>
    <row r="148" spans="1:26" x14ac:dyDescent="0.25">
      <c r="A148" s="12"/>
      <c r="B148" s="17"/>
      <c r="C148" s="12"/>
      <c r="D148" s="12"/>
      <c r="E148" s="12"/>
      <c r="F148" s="12"/>
      <c r="G148" s="14" t="str">
        <f>IF(F148="","",INT(('Synthèse des résultats'!$G$1-Données!F148)/365.25))</f>
        <v/>
      </c>
      <c r="H148" s="14" t="str">
        <f xml:space="preserve"> IF(F148="","",VLOOKUP(G148,'Paramètres figés'!$O$3:$P$31,2,FALSE))</f>
        <v/>
      </c>
      <c r="I148" s="15"/>
      <c r="J148" s="69" t="str">
        <f xml:space="preserve"> IFERROR(VLOOKUP(I148,'Paramètres figés'!$C$3:$D$20,2,FALSE),"")</f>
        <v/>
      </c>
      <c r="K148" s="12"/>
      <c r="L148" s="12"/>
      <c r="M148" s="12"/>
      <c r="N148" s="12"/>
      <c r="O148" s="12"/>
      <c r="P148" s="17"/>
      <c r="Q148" s="17"/>
      <c r="R148" s="17"/>
      <c r="S148" s="17"/>
      <c r="T148" s="17"/>
      <c r="U148" s="17"/>
      <c r="V148" s="17"/>
      <c r="W148" s="17"/>
      <c r="X148" s="16" t="str">
        <f>IF(V148="","",IF(W148="",INT(('Synthèse des résultats'!$G$1-V148)/7),INT((W148-V148)/7)))</f>
        <v/>
      </c>
      <c r="Y148" s="17"/>
      <c r="Z148" s="17"/>
    </row>
    <row r="149" spans="1:26" x14ac:dyDescent="0.25">
      <c r="A149" s="12"/>
      <c r="B149" s="17"/>
      <c r="C149" s="12"/>
      <c r="D149" s="12"/>
      <c r="E149" s="12"/>
      <c r="F149" s="12"/>
      <c r="G149" s="14" t="str">
        <f>IF(F149="","",INT(('Synthèse des résultats'!$G$1-Données!F149)/365.25))</f>
        <v/>
      </c>
      <c r="H149" s="14" t="str">
        <f xml:space="preserve"> IF(F149="","",VLOOKUP(G149,'Paramètres figés'!$O$3:$P$31,2,FALSE))</f>
        <v/>
      </c>
      <c r="I149" s="15"/>
      <c r="J149" s="69" t="str">
        <f xml:space="preserve"> IFERROR(VLOOKUP(I149,'Paramètres figés'!$C$3:$D$20,2,FALSE),"")</f>
        <v/>
      </c>
      <c r="K149" s="12"/>
      <c r="L149" s="12"/>
      <c r="M149" s="12"/>
      <c r="N149" s="12"/>
      <c r="O149" s="12"/>
      <c r="P149" s="17"/>
      <c r="Q149" s="17"/>
      <c r="R149" s="17"/>
      <c r="S149" s="17"/>
      <c r="T149" s="17"/>
      <c r="U149" s="17"/>
      <c r="V149" s="17"/>
      <c r="W149" s="17"/>
      <c r="X149" s="16" t="str">
        <f>IF(V149="","",IF(W149="",INT(('Synthèse des résultats'!$G$1-V149)/7),INT((W149-V149)/7)))</f>
        <v/>
      </c>
      <c r="Y149" s="17"/>
      <c r="Z149" s="17"/>
    </row>
    <row r="150" spans="1:26" x14ac:dyDescent="0.25">
      <c r="A150" s="12"/>
      <c r="B150" s="17"/>
      <c r="C150" s="12"/>
      <c r="D150" s="12"/>
      <c r="E150" s="12"/>
      <c r="F150" s="12"/>
      <c r="G150" s="14" t="str">
        <f>IF(F150="","",INT(('Synthèse des résultats'!$G$1-Données!F150)/365.25))</f>
        <v/>
      </c>
      <c r="H150" s="14" t="str">
        <f xml:space="preserve"> IF(F150="","",VLOOKUP(G150,'Paramètres figés'!$O$3:$P$31,2,FALSE))</f>
        <v/>
      </c>
      <c r="I150" s="15"/>
      <c r="J150" s="69" t="str">
        <f xml:space="preserve"> IFERROR(VLOOKUP(I150,'Paramètres figés'!$C$3:$D$20,2,FALSE),"")</f>
        <v/>
      </c>
      <c r="K150" s="12"/>
      <c r="L150" s="12"/>
      <c r="M150" s="12"/>
      <c r="N150" s="12"/>
      <c r="O150" s="12"/>
      <c r="P150" s="17"/>
      <c r="Q150" s="17"/>
      <c r="R150" s="17"/>
      <c r="S150" s="17"/>
      <c r="T150" s="17"/>
      <c r="U150" s="17"/>
      <c r="V150" s="17"/>
      <c r="W150" s="17"/>
      <c r="X150" s="16" t="str">
        <f>IF(V150="","",IF(W150="",INT(('Synthèse des résultats'!$G$1-V150)/7),INT((W150-V150)/7)))</f>
        <v/>
      </c>
      <c r="Y150" s="17"/>
      <c r="Z150" s="17"/>
    </row>
    <row r="151" spans="1:26" x14ac:dyDescent="0.25">
      <c r="A151" s="12"/>
      <c r="B151" s="17"/>
      <c r="C151" s="12"/>
      <c r="D151" s="12"/>
      <c r="E151" s="12"/>
      <c r="F151" s="12"/>
      <c r="G151" s="14" t="str">
        <f>IF(F151="","",INT(('Synthèse des résultats'!$G$1-Données!F151)/365.25))</f>
        <v/>
      </c>
      <c r="H151" s="14" t="str">
        <f xml:space="preserve"> IF(F151="","",VLOOKUP(G151,'Paramètres figés'!$O$3:$P$31,2,FALSE))</f>
        <v/>
      </c>
      <c r="I151" s="15"/>
      <c r="J151" s="69" t="str">
        <f xml:space="preserve"> IFERROR(VLOOKUP(I151,'Paramètres figés'!$C$3:$D$20,2,FALSE),"")</f>
        <v/>
      </c>
      <c r="K151" s="12"/>
      <c r="L151" s="12"/>
      <c r="M151" s="12"/>
      <c r="N151" s="12"/>
      <c r="O151" s="12"/>
      <c r="P151" s="17"/>
      <c r="Q151" s="17"/>
      <c r="R151" s="17"/>
      <c r="S151" s="17"/>
      <c r="T151" s="17"/>
      <c r="U151" s="17"/>
      <c r="V151" s="17"/>
      <c r="W151" s="17"/>
      <c r="X151" s="16" t="str">
        <f>IF(V151="","",IF(W151="",INT(('Synthèse des résultats'!$G$1-V151)/7),INT((W151-V151)/7)))</f>
        <v/>
      </c>
      <c r="Y151" s="17"/>
      <c r="Z151" s="17"/>
    </row>
    <row r="152" spans="1:26" x14ac:dyDescent="0.25">
      <c r="A152" s="12"/>
      <c r="B152" s="17"/>
      <c r="C152" s="12"/>
      <c r="D152" s="12"/>
      <c r="E152" s="12"/>
      <c r="F152" s="12"/>
      <c r="G152" s="14" t="str">
        <f>IF(F152="","",INT(('Synthèse des résultats'!$G$1-Données!F152)/365.25))</f>
        <v/>
      </c>
      <c r="H152" s="14" t="str">
        <f xml:space="preserve"> IF(F152="","",VLOOKUP(G152,'Paramètres figés'!$O$3:$P$31,2,FALSE))</f>
        <v/>
      </c>
      <c r="I152" s="15"/>
      <c r="J152" s="69" t="str">
        <f xml:space="preserve"> IFERROR(VLOOKUP(I152,'Paramètres figés'!$C$3:$D$20,2,FALSE),"")</f>
        <v/>
      </c>
      <c r="K152" s="12"/>
      <c r="L152" s="12"/>
      <c r="M152" s="12"/>
      <c r="N152" s="12"/>
      <c r="O152" s="12"/>
      <c r="P152" s="17"/>
      <c r="Q152" s="17"/>
      <c r="R152" s="17"/>
      <c r="S152" s="17"/>
      <c r="T152" s="17"/>
      <c r="U152" s="17"/>
      <c r="V152" s="17"/>
      <c r="W152" s="17"/>
      <c r="X152" s="16" t="str">
        <f>IF(V152="","",IF(W152="",INT(('Synthèse des résultats'!$G$1-V152)/7),INT((W152-V152)/7)))</f>
        <v/>
      </c>
      <c r="Y152" s="17"/>
      <c r="Z152" s="17"/>
    </row>
    <row r="153" spans="1:26" x14ac:dyDescent="0.25">
      <c r="A153" s="12"/>
      <c r="B153" s="17"/>
      <c r="C153" s="12"/>
      <c r="D153" s="12"/>
      <c r="E153" s="12"/>
      <c r="F153" s="12"/>
      <c r="G153" s="14" t="str">
        <f>IF(F153="","",INT(('Synthèse des résultats'!$G$1-Données!F153)/365.25))</f>
        <v/>
      </c>
      <c r="H153" s="14" t="str">
        <f xml:space="preserve"> IF(F153="","",VLOOKUP(G153,'Paramètres figés'!$O$3:$P$31,2,FALSE))</f>
        <v/>
      </c>
      <c r="I153" s="15"/>
      <c r="J153" s="69" t="str">
        <f xml:space="preserve"> IFERROR(VLOOKUP(I153,'Paramètres figés'!$C$3:$D$20,2,FALSE),"")</f>
        <v/>
      </c>
      <c r="K153" s="12"/>
      <c r="L153" s="12"/>
      <c r="M153" s="12"/>
      <c r="N153" s="12"/>
      <c r="O153" s="12"/>
      <c r="P153" s="17"/>
      <c r="Q153" s="17"/>
      <c r="R153" s="17"/>
      <c r="S153" s="17"/>
      <c r="T153" s="17"/>
      <c r="U153" s="17"/>
      <c r="V153" s="17"/>
      <c r="W153" s="17"/>
      <c r="X153" s="16" t="str">
        <f>IF(V153="","",IF(W153="",INT(('Synthèse des résultats'!$G$1-V153)/7),INT((W153-V153)/7)))</f>
        <v/>
      </c>
      <c r="Y153" s="17"/>
      <c r="Z153" s="17"/>
    </row>
    <row r="154" spans="1:26" x14ac:dyDescent="0.25">
      <c r="A154" s="12"/>
      <c r="B154" s="17"/>
      <c r="C154" s="12"/>
      <c r="D154" s="12"/>
      <c r="E154" s="12"/>
      <c r="F154" s="12"/>
      <c r="G154" s="14" t="str">
        <f>IF(F154="","",INT(('Synthèse des résultats'!$G$1-Données!F154)/365.25))</f>
        <v/>
      </c>
      <c r="H154" s="14" t="str">
        <f xml:space="preserve"> IF(F154="","",VLOOKUP(G154,'Paramètres figés'!$O$3:$P$31,2,FALSE))</f>
        <v/>
      </c>
      <c r="I154" s="15"/>
      <c r="J154" s="69" t="str">
        <f xml:space="preserve"> IFERROR(VLOOKUP(I154,'Paramètres figés'!$C$3:$D$20,2,FALSE),"")</f>
        <v/>
      </c>
      <c r="K154" s="12"/>
      <c r="L154" s="12"/>
      <c r="M154" s="12"/>
      <c r="N154" s="12"/>
      <c r="O154" s="12"/>
      <c r="P154" s="17"/>
      <c r="Q154" s="17"/>
      <c r="R154" s="17"/>
      <c r="S154" s="17"/>
      <c r="T154" s="17"/>
      <c r="U154" s="17"/>
      <c r="V154" s="17"/>
      <c r="W154" s="17"/>
      <c r="X154" s="16" t="str">
        <f>IF(V154="","",IF(W154="",INT(('Synthèse des résultats'!$G$1-V154)/7),INT((W154-V154)/7)))</f>
        <v/>
      </c>
      <c r="Y154" s="17"/>
      <c r="Z154" s="17"/>
    </row>
    <row r="155" spans="1:26" x14ac:dyDescent="0.25">
      <c r="A155" s="12"/>
      <c r="B155" s="17"/>
      <c r="C155" s="12"/>
      <c r="D155" s="12"/>
      <c r="E155" s="12"/>
      <c r="F155" s="12"/>
      <c r="G155" s="14" t="str">
        <f>IF(F155="","",INT(('Synthèse des résultats'!$G$1-Données!F155)/365.25))</f>
        <v/>
      </c>
      <c r="H155" s="14" t="str">
        <f xml:space="preserve"> IF(F155="","",VLOOKUP(G155,'Paramètres figés'!$O$3:$P$31,2,FALSE))</f>
        <v/>
      </c>
      <c r="I155" s="15"/>
      <c r="J155" s="69" t="str">
        <f xml:space="preserve"> IFERROR(VLOOKUP(I155,'Paramètres figés'!$C$3:$D$20,2,FALSE),"")</f>
        <v/>
      </c>
      <c r="K155" s="12"/>
      <c r="L155" s="12"/>
      <c r="M155" s="12"/>
      <c r="N155" s="12"/>
      <c r="O155" s="12"/>
      <c r="P155" s="17"/>
      <c r="Q155" s="17"/>
      <c r="R155" s="17"/>
      <c r="S155" s="17"/>
      <c r="T155" s="17"/>
      <c r="U155" s="17"/>
      <c r="V155" s="17"/>
      <c r="W155" s="17"/>
      <c r="X155" s="16" t="str">
        <f>IF(V155="","",IF(W155="",INT(('Synthèse des résultats'!$G$1-V155)/7),INT((W155-V155)/7)))</f>
        <v/>
      </c>
      <c r="Y155" s="17"/>
      <c r="Z155" s="17"/>
    </row>
    <row r="156" spans="1:26" x14ac:dyDescent="0.25">
      <c r="A156" s="12"/>
      <c r="B156" s="17"/>
      <c r="C156" s="12"/>
      <c r="D156" s="12"/>
      <c r="E156" s="12"/>
      <c r="F156" s="12"/>
      <c r="G156" s="14" t="str">
        <f>IF(F156="","",INT(('Synthèse des résultats'!$G$1-Données!F156)/365.25))</f>
        <v/>
      </c>
      <c r="H156" s="14" t="str">
        <f xml:space="preserve"> IF(F156="","",VLOOKUP(G156,'Paramètres figés'!$O$3:$P$31,2,FALSE))</f>
        <v/>
      </c>
      <c r="I156" s="15"/>
      <c r="J156" s="69" t="str">
        <f xml:space="preserve"> IFERROR(VLOOKUP(I156,'Paramètres figés'!$C$3:$D$20,2,FALSE),"")</f>
        <v/>
      </c>
      <c r="K156" s="12"/>
      <c r="L156" s="12"/>
      <c r="M156" s="12"/>
      <c r="N156" s="12"/>
      <c r="O156" s="12"/>
      <c r="P156" s="17"/>
      <c r="Q156" s="17"/>
      <c r="R156" s="17"/>
      <c r="S156" s="17"/>
      <c r="T156" s="17"/>
      <c r="U156" s="17"/>
      <c r="V156" s="17"/>
      <c r="W156" s="17"/>
      <c r="X156" s="16" t="str">
        <f>IF(V156="","",IF(W156="",INT(('Synthèse des résultats'!$G$1-V156)/7),INT((W156-V156)/7)))</f>
        <v/>
      </c>
      <c r="Y156" s="17"/>
      <c r="Z156" s="17"/>
    </row>
    <row r="157" spans="1:26" x14ac:dyDescent="0.25">
      <c r="A157" s="12"/>
      <c r="B157" s="17"/>
      <c r="C157" s="12"/>
      <c r="D157" s="12"/>
      <c r="E157" s="12"/>
      <c r="F157" s="12"/>
      <c r="G157" s="14" t="str">
        <f>IF(F157="","",INT(('Synthèse des résultats'!$G$1-Données!F157)/365.25))</f>
        <v/>
      </c>
      <c r="H157" s="14" t="str">
        <f xml:space="preserve"> IF(F157="","",VLOOKUP(G157,'Paramètres figés'!$O$3:$P$31,2,FALSE))</f>
        <v/>
      </c>
      <c r="I157" s="15"/>
      <c r="J157" s="69" t="str">
        <f xml:space="preserve"> IFERROR(VLOOKUP(I157,'Paramètres figés'!$C$3:$D$20,2,FALSE),"")</f>
        <v/>
      </c>
      <c r="K157" s="12"/>
      <c r="L157" s="12"/>
      <c r="M157" s="12"/>
      <c r="N157" s="12"/>
      <c r="O157" s="12"/>
      <c r="P157" s="17"/>
      <c r="Q157" s="17"/>
      <c r="R157" s="17"/>
      <c r="S157" s="17"/>
      <c r="T157" s="17"/>
      <c r="U157" s="17"/>
      <c r="V157" s="17"/>
      <c r="W157" s="17"/>
      <c r="X157" s="16" t="str">
        <f>IF(V157="","",IF(W157="",INT(('Synthèse des résultats'!$G$1-V157)/7),INT((W157-V157)/7)))</f>
        <v/>
      </c>
      <c r="Y157" s="17"/>
      <c r="Z157" s="17"/>
    </row>
    <row r="158" spans="1:26" x14ac:dyDescent="0.25">
      <c r="A158" s="12"/>
      <c r="B158" s="17"/>
      <c r="C158" s="12"/>
      <c r="D158" s="12"/>
      <c r="E158" s="12"/>
      <c r="F158" s="12"/>
      <c r="G158" s="14" t="str">
        <f>IF(F158="","",INT(('Synthèse des résultats'!$G$1-Données!F158)/365.25))</f>
        <v/>
      </c>
      <c r="H158" s="14" t="str">
        <f xml:space="preserve"> IF(F158="","",VLOOKUP(G158,'Paramètres figés'!$O$3:$P$31,2,FALSE))</f>
        <v/>
      </c>
      <c r="I158" s="15"/>
      <c r="J158" s="69" t="str">
        <f xml:space="preserve"> IFERROR(VLOOKUP(I158,'Paramètres figés'!$C$3:$D$20,2,FALSE),"")</f>
        <v/>
      </c>
      <c r="K158" s="12"/>
      <c r="L158" s="12"/>
      <c r="M158" s="12"/>
      <c r="N158" s="12"/>
      <c r="O158" s="12"/>
      <c r="P158" s="17"/>
      <c r="Q158" s="17"/>
      <c r="R158" s="17"/>
      <c r="S158" s="17"/>
      <c r="T158" s="17"/>
      <c r="U158" s="17"/>
      <c r="V158" s="17"/>
      <c r="W158" s="17"/>
      <c r="X158" s="16" t="str">
        <f>IF(V158="","",IF(W158="",INT(('Synthèse des résultats'!$G$1-V158)/7),INT((W158-V158)/7)))</f>
        <v/>
      </c>
      <c r="Y158" s="17"/>
      <c r="Z158" s="17"/>
    </row>
    <row r="159" spans="1:26" x14ac:dyDescent="0.25">
      <c r="A159" s="12"/>
      <c r="B159" s="17"/>
      <c r="C159" s="12"/>
      <c r="D159" s="12"/>
      <c r="E159" s="12"/>
      <c r="F159" s="12"/>
      <c r="G159" s="14" t="str">
        <f>IF(F159="","",INT(('Synthèse des résultats'!$G$1-Données!F159)/365.25))</f>
        <v/>
      </c>
      <c r="H159" s="14" t="str">
        <f xml:space="preserve"> IF(F159="","",VLOOKUP(G159,'Paramètres figés'!$O$3:$P$31,2,FALSE))</f>
        <v/>
      </c>
      <c r="I159" s="15"/>
      <c r="J159" s="69" t="str">
        <f xml:space="preserve"> IFERROR(VLOOKUP(I159,'Paramètres figés'!$C$3:$D$20,2,FALSE),"")</f>
        <v/>
      </c>
      <c r="K159" s="12"/>
      <c r="L159" s="12"/>
      <c r="M159" s="12"/>
      <c r="N159" s="12"/>
      <c r="O159" s="12"/>
      <c r="P159" s="17"/>
      <c r="Q159" s="17"/>
      <c r="R159" s="17"/>
      <c r="S159" s="17"/>
      <c r="T159" s="17"/>
      <c r="U159" s="17"/>
      <c r="V159" s="17"/>
      <c r="W159" s="17"/>
      <c r="X159" s="16" t="str">
        <f>IF(V159="","",IF(W159="",INT(('Synthèse des résultats'!$G$1-V159)/7),INT((W159-V159)/7)))</f>
        <v/>
      </c>
      <c r="Y159" s="17"/>
      <c r="Z159" s="17"/>
    </row>
    <row r="160" spans="1:26" x14ac:dyDescent="0.25">
      <c r="A160" s="12"/>
      <c r="B160" s="17"/>
      <c r="C160" s="12"/>
      <c r="D160" s="12"/>
      <c r="E160" s="12"/>
      <c r="F160" s="12"/>
      <c r="G160" s="14" t="str">
        <f>IF(F160="","",INT(('Synthèse des résultats'!$G$1-Données!F160)/365.25))</f>
        <v/>
      </c>
      <c r="H160" s="14" t="str">
        <f xml:space="preserve"> IF(F160="","",VLOOKUP(G160,'Paramètres figés'!$O$3:$P$31,2,FALSE))</f>
        <v/>
      </c>
      <c r="I160" s="15"/>
      <c r="J160" s="69" t="str">
        <f xml:space="preserve"> IFERROR(VLOOKUP(I160,'Paramètres figés'!$C$3:$D$20,2,FALSE),"")</f>
        <v/>
      </c>
      <c r="K160" s="12"/>
      <c r="L160" s="12"/>
      <c r="M160" s="12"/>
      <c r="N160" s="12"/>
      <c r="O160" s="12"/>
      <c r="P160" s="17"/>
      <c r="Q160" s="17"/>
      <c r="R160" s="17"/>
      <c r="S160" s="17"/>
      <c r="T160" s="17"/>
      <c r="U160" s="17"/>
      <c r="V160" s="17"/>
      <c r="W160" s="17"/>
      <c r="X160" s="16" t="str">
        <f>IF(V160="","",IF(W160="",INT(('Synthèse des résultats'!$G$1-V160)/7),INT((W160-V160)/7)))</f>
        <v/>
      </c>
      <c r="Y160" s="17"/>
      <c r="Z160" s="17"/>
    </row>
    <row r="161" spans="1:26" x14ac:dyDescent="0.25">
      <c r="A161" s="12"/>
      <c r="B161" s="17"/>
      <c r="C161" s="12"/>
      <c r="D161" s="12"/>
      <c r="E161" s="12"/>
      <c r="F161" s="12"/>
      <c r="G161" s="14" t="str">
        <f>IF(F161="","",INT(('Synthèse des résultats'!$G$1-Données!F161)/365.25))</f>
        <v/>
      </c>
      <c r="H161" s="14" t="str">
        <f xml:space="preserve"> IF(F161="","",VLOOKUP(G161,'Paramètres figés'!$O$3:$P$31,2,FALSE))</f>
        <v/>
      </c>
      <c r="I161" s="15"/>
      <c r="J161" s="69" t="str">
        <f xml:space="preserve"> IFERROR(VLOOKUP(I161,'Paramètres figés'!$C$3:$D$20,2,FALSE),"")</f>
        <v/>
      </c>
      <c r="K161" s="12"/>
      <c r="L161" s="12"/>
      <c r="M161" s="12"/>
      <c r="N161" s="12"/>
      <c r="O161" s="12"/>
      <c r="P161" s="17"/>
      <c r="Q161" s="17"/>
      <c r="R161" s="17"/>
      <c r="S161" s="17"/>
      <c r="T161" s="17"/>
      <c r="U161" s="17"/>
      <c r="V161" s="17"/>
      <c r="W161" s="17"/>
      <c r="X161" s="16" t="str">
        <f>IF(V161="","",IF(W161="",INT(('Synthèse des résultats'!$G$1-V161)/7),INT((W161-V161)/7)))</f>
        <v/>
      </c>
      <c r="Y161" s="17"/>
      <c r="Z161" s="17"/>
    </row>
    <row r="162" spans="1:26" x14ac:dyDescent="0.25">
      <c r="A162" s="12"/>
      <c r="B162" s="17"/>
      <c r="C162" s="12"/>
      <c r="D162" s="12"/>
      <c r="E162" s="12"/>
      <c r="F162" s="12"/>
      <c r="G162" s="14" t="str">
        <f>IF(F162="","",INT(('Synthèse des résultats'!$G$1-Données!F162)/365.25))</f>
        <v/>
      </c>
      <c r="H162" s="14" t="str">
        <f xml:space="preserve"> IF(F162="","",VLOOKUP(G162,'Paramètres figés'!$O$3:$P$31,2,FALSE))</f>
        <v/>
      </c>
      <c r="I162" s="15"/>
      <c r="J162" s="69" t="str">
        <f xml:space="preserve"> IFERROR(VLOOKUP(I162,'Paramètres figés'!$C$3:$D$20,2,FALSE),"")</f>
        <v/>
      </c>
      <c r="K162" s="12"/>
      <c r="L162" s="12"/>
      <c r="M162" s="12"/>
      <c r="N162" s="12"/>
      <c r="O162" s="12"/>
      <c r="P162" s="17"/>
      <c r="Q162" s="17"/>
      <c r="R162" s="17"/>
      <c r="S162" s="17"/>
      <c r="T162" s="17"/>
      <c r="U162" s="17"/>
      <c r="V162" s="17"/>
      <c r="W162" s="17"/>
      <c r="X162" s="16" t="str">
        <f>IF(V162="","",IF(W162="",INT(('Synthèse des résultats'!$G$1-V162)/7),INT((W162-V162)/7)))</f>
        <v/>
      </c>
      <c r="Y162" s="17"/>
      <c r="Z162" s="17"/>
    </row>
    <row r="163" spans="1:26" x14ac:dyDescent="0.25">
      <c r="A163" s="12"/>
      <c r="B163" s="17"/>
      <c r="C163" s="12"/>
      <c r="D163" s="12"/>
      <c r="E163" s="12"/>
      <c r="F163" s="12"/>
      <c r="G163" s="14" t="str">
        <f>IF(F163="","",INT(('Synthèse des résultats'!$G$1-Données!F163)/365.25))</f>
        <v/>
      </c>
      <c r="H163" s="14" t="str">
        <f xml:space="preserve"> IF(F163="","",VLOOKUP(G163,'Paramètres figés'!$O$3:$P$31,2,FALSE))</f>
        <v/>
      </c>
      <c r="I163" s="15"/>
      <c r="J163" s="69" t="str">
        <f xml:space="preserve"> IFERROR(VLOOKUP(I163,'Paramètres figés'!$C$3:$D$20,2,FALSE),"")</f>
        <v/>
      </c>
      <c r="K163" s="12"/>
      <c r="L163" s="12"/>
      <c r="M163" s="12"/>
      <c r="N163" s="12"/>
      <c r="O163" s="12"/>
      <c r="P163" s="17"/>
      <c r="Q163" s="17"/>
      <c r="R163" s="17"/>
      <c r="S163" s="17"/>
      <c r="T163" s="17"/>
      <c r="U163" s="17"/>
      <c r="V163" s="17"/>
      <c r="W163" s="17"/>
      <c r="X163" s="16" t="str">
        <f>IF(V163="","",IF(W163="",INT(('Synthèse des résultats'!$G$1-V163)/7),INT((W163-V163)/7)))</f>
        <v/>
      </c>
      <c r="Y163" s="17"/>
      <c r="Z163" s="17"/>
    </row>
    <row r="164" spans="1:26" x14ac:dyDescent="0.25">
      <c r="A164" s="12"/>
      <c r="B164" s="17"/>
      <c r="C164" s="12"/>
      <c r="D164" s="12"/>
      <c r="E164" s="12"/>
      <c r="F164" s="12"/>
      <c r="G164" s="14" t="str">
        <f>IF(F164="","",INT(('Synthèse des résultats'!$G$1-Données!F164)/365.25))</f>
        <v/>
      </c>
      <c r="H164" s="14" t="str">
        <f xml:space="preserve"> IF(F164="","",VLOOKUP(G164,'Paramètres figés'!$O$3:$P$31,2,FALSE))</f>
        <v/>
      </c>
      <c r="I164" s="15"/>
      <c r="J164" s="69" t="str">
        <f xml:space="preserve"> IFERROR(VLOOKUP(I164,'Paramètres figés'!$C$3:$D$20,2,FALSE),"")</f>
        <v/>
      </c>
      <c r="K164" s="12"/>
      <c r="L164" s="12"/>
      <c r="M164" s="12"/>
      <c r="N164" s="12"/>
      <c r="O164" s="12"/>
      <c r="P164" s="17"/>
      <c r="Q164" s="17"/>
      <c r="R164" s="17"/>
      <c r="S164" s="17"/>
      <c r="T164" s="17"/>
      <c r="U164" s="17"/>
      <c r="V164" s="17"/>
      <c r="W164" s="17"/>
      <c r="X164" s="16" t="str">
        <f>IF(V164="","",IF(W164="",INT(('Synthèse des résultats'!$G$1-V164)/7),INT((W164-V164)/7)))</f>
        <v/>
      </c>
      <c r="Y164" s="17"/>
      <c r="Z164" s="17"/>
    </row>
    <row r="165" spans="1:26" x14ac:dyDescent="0.25">
      <c r="A165" s="12"/>
      <c r="B165" s="17"/>
      <c r="C165" s="12"/>
      <c r="D165" s="12"/>
      <c r="E165" s="12"/>
      <c r="F165" s="12"/>
      <c r="G165" s="14" t="str">
        <f>IF(F165="","",INT(('Synthèse des résultats'!$G$1-Données!F165)/365.25))</f>
        <v/>
      </c>
      <c r="H165" s="14" t="str">
        <f xml:space="preserve"> IF(F165="","",VLOOKUP(G165,'Paramètres figés'!$O$3:$P$31,2,FALSE))</f>
        <v/>
      </c>
      <c r="I165" s="15"/>
      <c r="J165" s="69" t="str">
        <f xml:space="preserve"> IFERROR(VLOOKUP(I165,'Paramètres figés'!$C$3:$D$20,2,FALSE),"")</f>
        <v/>
      </c>
      <c r="K165" s="12"/>
      <c r="L165" s="12"/>
      <c r="M165" s="12"/>
      <c r="N165" s="12"/>
      <c r="O165" s="12"/>
      <c r="P165" s="17"/>
      <c r="Q165" s="17"/>
      <c r="R165" s="17"/>
      <c r="S165" s="17"/>
      <c r="T165" s="17"/>
      <c r="U165" s="17"/>
      <c r="V165" s="17"/>
      <c r="W165" s="17"/>
      <c r="X165" s="16" t="str">
        <f>IF(V165="","",IF(W165="",INT(('Synthèse des résultats'!$G$1-V165)/7),INT((W165-V165)/7)))</f>
        <v/>
      </c>
      <c r="Y165" s="17"/>
      <c r="Z165" s="17"/>
    </row>
    <row r="166" spans="1:26" x14ac:dyDescent="0.25">
      <c r="A166" s="12"/>
      <c r="B166" s="17"/>
      <c r="C166" s="12"/>
      <c r="D166" s="12"/>
      <c r="E166" s="12"/>
      <c r="F166" s="12"/>
      <c r="G166" s="14" t="str">
        <f>IF(F166="","",INT(('Synthèse des résultats'!$G$1-Données!F166)/365.25))</f>
        <v/>
      </c>
      <c r="H166" s="14" t="str">
        <f xml:space="preserve"> IF(F166="","",VLOOKUP(G166,'Paramètres figés'!$O$3:$P$31,2,FALSE))</f>
        <v/>
      </c>
      <c r="I166" s="15"/>
      <c r="J166" s="69" t="str">
        <f xml:space="preserve"> IFERROR(VLOOKUP(I166,'Paramètres figés'!$C$3:$D$20,2,FALSE),"")</f>
        <v/>
      </c>
      <c r="K166" s="12"/>
      <c r="L166" s="12"/>
      <c r="M166" s="12"/>
      <c r="N166" s="12"/>
      <c r="O166" s="12"/>
      <c r="P166" s="17"/>
      <c r="Q166" s="17"/>
      <c r="R166" s="17"/>
      <c r="S166" s="17"/>
      <c r="T166" s="17"/>
      <c r="U166" s="17"/>
      <c r="V166" s="17"/>
      <c r="W166" s="17"/>
      <c r="X166" s="16" t="str">
        <f>IF(V166="","",IF(W166="",INT(('Synthèse des résultats'!$G$1-V166)/7),INT((W166-V166)/7)))</f>
        <v/>
      </c>
      <c r="Y166" s="17"/>
      <c r="Z166" s="17"/>
    </row>
    <row r="167" spans="1:26" x14ac:dyDescent="0.25">
      <c r="A167" s="12"/>
      <c r="B167" s="17"/>
      <c r="C167" s="12"/>
      <c r="D167" s="12"/>
      <c r="E167" s="12"/>
      <c r="F167" s="12"/>
      <c r="G167" s="14" t="str">
        <f>IF(F167="","",INT(('Synthèse des résultats'!$G$1-Données!F167)/365.25))</f>
        <v/>
      </c>
      <c r="H167" s="14" t="str">
        <f xml:space="preserve"> IF(F167="","",VLOOKUP(G167,'Paramètres figés'!$O$3:$P$31,2,FALSE))</f>
        <v/>
      </c>
      <c r="I167" s="15"/>
      <c r="J167" s="69" t="str">
        <f xml:space="preserve"> IFERROR(VLOOKUP(I167,'Paramètres figés'!$C$3:$D$20,2,FALSE),"")</f>
        <v/>
      </c>
      <c r="K167" s="12"/>
      <c r="L167" s="12"/>
      <c r="M167" s="12"/>
      <c r="N167" s="12"/>
      <c r="O167" s="12"/>
      <c r="P167" s="17"/>
      <c r="Q167" s="17"/>
      <c r="R167" s="17"/>
      <c r="S167" s="17"/>
      <c r="T167" s="17"/>
      <c r="U167" s="17"/>
      <c r="V167" s="17"/>
      <c r="W167" s="17"/>
      <c r="X167" s="16" t="str">
        <f>IF(V167="","",IF(W167="",INT(('Synthèse des résultats'!$G$1-V167)/7),INT((W167-V167)/7)))</f>
        <v/>
      </c>
      <c r="Y167" s="17"/>
      <c r="Z167" s="17"/>
    </row>
    <row r="168" spans="1:26" x14ac:dyDescent="0.25">
      <c r="A168" s="12"/>
      <c r="B168" s="17"/>
      <c r="C168" s="12"/>
      <c r="D168" s="12"/>
      <c r="E168" s="12"/>
      <c r="F168" s="12"/>
      <c r="G168" s="14" t="str">
        <f>IF(F168="","",INT(('Synthèse des résultats'!$G$1-Données!F168)/365.25))</f>
        <v/>
      </c>
      <c r="H168" s="14" t="str">
        <f xml:space="preserve"> IF(F168="","",VLOOKUP(G168,'Paramètres figés'!$O$3:$P$31,2,FALSE))</f>
        <v/>
      </c>
      <c r="I168" s="15"/>
      <c r="J168" s="69" t="str">
        <f xml:space="preserve"> IFERROR(VLOOKUP(I168,'Paramètres figés'!$C$3:$D$20,2,FALSE),"")</f>
        <v/>
      </c>
      <c r="K168" s="12"/>
      <c r="L168" s="12"/>
      <c r="M168" s="12"/>
      <c r="N168" s="12"/>
      <c r="O168" s="12"/>
      <c r="P168" s="17"/>
      <c r="Q168" s="17"/>
      <c r="R168" s="17"/>
      <c r="S168" s="17"/>
      <c r="T168" s="17"/>
      <c r="U168" s="17"/>
      <c r="V168" s="17"/>
      <c r="W168" s="17"/>
      <c r="X168" s="16" t="str">
        <f>IF(V168="","",IF(W168="",INT(('Synthèse des résultats'!$G$1-V168)/7),INT((W168-V168)/7)))</f>
        <v/>
      </c>
      <c r="Y168" s="17"/>
      <c r="Z168" s="17"/>
    </row>
    <row r="169" spans="1:26" x14ac:dyDescent="0.25">
      <c r="A169" s="12"/>
      <c r="B169" s="17"/>
      <c r="C169" s="12"/>
      <c r="D169" s="12"/>
      <c r="E169" s="12"/>
      <c r="F169" s="12"/>
      <c r="G169" s="14" t="str">
        <f>IF(F169="","",INT(('Synthèse des résultats'!$G$1-Données!F169)/365.25))</f>
        <v/>
      </c>
      <c r="H169" s="14" t="str">
        <f xml:space="preserve"> IF(F169="","",VLOOKUP(G169,'Paramètres figés'!$O$3:$P$31,2,FALSE))</f>
        <v/>
      </c>
      <c r="I169" s="15"/>
      <c r="J169" s="69" t="str">
        <f xml:space="preserve"> IFERROR(VLOOKUP(I169,'Paramètres figés'!$C$3:$D$20,2,FALSE),"")</f>
        <v/>
      </c>
      <c r="K169" s="12"/>
      <c r="L169" s="12"/>
      <c r="M169" s="12"/>
      <c r="N169" s="12"/>
      <c r="O169" s="12"/>
      <c r="P169" s="17"/>
      <c r="Q169" s="17"/>
      <c r="R169" s="17"/>
      <c r="S169" s="17"/>
      <c r="T169" s="17"/>
      <c r="U169" s="17"/>
      <c r="V169" s="17"/>
      <c r="W169" s="17"/>
      <c r="X169" s="16" t="str">
        <f>IF(V169="","",IF(W169="",INT(('Synthèse des résultats'!$G$1-V169)/7),INT((W169-V169)/7)))</f>
        <v/>
      </c>
      <c r="Y169" s="17"/>
      <c r="Z169" s="17"/>
    </row>
    <row r="170" spans="1:26" x14ac:dyDescent="0.25">
      <c r="A170" s="12"/>
      <c r="B170" s="17"/>
      <c r="C170" s="12"/>
      <c r="D170" s="12"/>
      <c r="E170" s="12"/>
      <c r="F170" s="12"/>
      <c r="G170" s="14" t="str">
        <f>IF(F170="","",INT(('Synthèse des résultats'!$G$1-Données!F170)/365.25))</f>
        <v/>
      </c>
      <c r="H170" s="14" t="str">
        <f xml:space="preserve"> IF(F170="","",VLOOKUP(G170,'Paramètres figés'!$O$3:$P$31,2,FALSE))</f>
        <v/>
      </c>
      <c r="I170" s="15"/>
      <c r="J170" s="69" t="str">
        <f xml:space="preserve"> IFERROR(VLOOKUP(I170,'Paramètres figés'!$C$3:$D$20,2,FALSE),"")</f>
        <v/>
      </c>
      <c r="K170" s="12"/>
      <c r="L170" s="12"/>
      <c r="M170" s="12"/>
      <c r="N170" s="12"/>
      <c r="O170" s="12"/>
      <c r="P170" s="17"/>
      <c r="Q170" s="17"/>
      <c r="R170" s="17"/>
      <c r="S170" s="17"/>
      <c r="T170" s="17"/>
      <c r="U170" s="17"/>
      <c r="V170" s="17"/>
      <c r="W170" s="17"/>
      <c r="X170" s="16" t="str">
        <f>IF(V170="","",IF(W170="",INT(('Synthèse des résultats'!$G$1-V170)/7),INT((W170-V170)/7)))</f>
        <v/>
      </c>
      <c r="Y170" s="17"/>
      <c r="Z170" s="17"/>
    </row>
    <row r="171" spans="1:26" x14ac:dyDescent="0.25">
      <c r="A171" s="12"/>
      <c r="B171" s="17"/>
      <c r="C171" s="12"/>
      <c r="D171" s="12"/>
      <c r="E171" s="12"/>
      <c r="F171" s="12"/>
      <c r="G171" s="14" t="str">
        <f>IF(F171="","",INT(('Synthèse des résultats'!$G$1-Données!F171)/365.25))</f>
        <v/>
      </c>
      <c r="H171" s="14" t="str">
        <f xml:space="preserve"> IF(F171="","",VLOOKUP(G171,'Paramètres figés'!$O$3:$P$31,2,FALSE))</f>
        <v/>
      </c>
      <c r="I171" s="15"/>
      <c r="J171" s="69" t="str">
        <f xml:space="preserve"> IFERROR(VLOOKUP(I171,'Paramètres figés'!$C$3:$D$20,2,FALSE),"")</f>
        <v/>
      </c>
      <c r="K171" s="12"/>
      <c r="L171" s="12"/>
      <c r="M171" s="12"/>
      <c r="N171" s="12"/>
      <c r="O171" s="12"/>
      <c r="P171" s="17"/>
      <c r="Q171" s="17"/>
      <c r="R171" s="17"/>
      <c r="S171" s="17"/>
      <c r="T171" s="17"/>
      <c r="U171" s="17"/>
      <c r="V171" s="17"/>
      <c r="W171" s="17"/>
      <c r="X171" s="16" t="str">
        <f>IF(V171="","",IF(W171="",INT(('Synthèse des résultats'!$G$1-V171)/7),INT((W171-V171)/7)))</f>
        <v/>
      </c>
      <c r="Y171" s="17"/>
      <c r="Z171" s="17"/>
    </row>
    <row r="172" spans="1:26" x14ac:dyDescent="0.25">
      <c r="A172" s="12"/>
      <c r="B172" s="17"/>
      <c r="C172" s="12"/>
      <c r="D172" s="12"/>
      <c r="E172" s="12"/>
      <c r="F172" s="12"/>
      <c r="G172" s="14" t="str">
        <f>IF(F172="","",INT(('Synthèse des résultats'!$G$1-Données!F172)/365.25))</f>
        <v/>
      </c>
      <c r="H172" s="14" t="str">
        <f xml:space="preserve"> IF(F172="","",VLOOKUP(G172,'Paramètres figés'!$O$3:$P$31,2,FALSE))</f>
        <v/>
      </c>
      <c r="I172" s="15"/>
      <c r="J172" s="69" t="str">
        <f xml:space="preserve"> IFERROR(VLOOKUP(I172,'Paramètres figés'!$C$3:$D$20,2,FALSE),"")</f>
        <v/>
      </c>
      <c r="K172" s="12"/>
      <c r="L172" s="12"/>
      <c r="M172" s="12"/>
      <c r="N172" s="12"/>
      <c r="O172" s="12"/>
      <c r="P172" s="17"/>
      <c r="Q172" s="17"/>
      <c r="R172" s="17"/>
      <c r="S172" s="17"/>
      <c r="T172" s="17"/>
      <c r="U172" s="17"/>
      <c r="V172" s="17"/>
      <c r="W172" s="17"/>
      <c r="X172" s="16" t="str">
        <f>IF(V172="","",IF(W172="",INT(('Synthèse des résultats'!$G$1-V172)/7),INT((W172-V172)/7)))</f>
        <v/>
      </c>
      <c r="Y172" s="17"/>
      <c r="Z172" s="17"/>
    </row>
    <row r="173" spans="1:26" x14ac:dyDescent="0.25">
      <c r="A173" s="12"/>
      <c r="B173" s="17"/>
      <c r="C173" s="12"/>
      <c r="D173" s="12"/>
      <c r="E173" s="12"/>
      <c r="F173" s="12"/>
      <c r="G173" s="14" t="str">
        <f>IF(F173="","",INT(('Synthèse des résultats'!$G$1-Données!F173)/365.25))</f>
        <v/>
      </c>
      <c r="H173" s="14" t="str">
        <f xml:space="preserve"> IF(F173="","",VLOOKUP(G173,'Paramètres figés'!$O$3:$P$31,2,FALSE))</f>
        <v/>
      </c>
      <c r="I173" s="15"/>
      <c r="J173" s="69" t="str">
        <f xml:space="preserve"> IFERROR(VLOOKUP(I173,'Paramètres figés'!$C$3:$D$20,2,FALSE),"")</f>
        <v/>
      </c>
      <c r="K173" s="12"/>
      <c r="L173" s="12"/>
      <c r="M173" s="12"/>
      <c r="N173" s="12"/>
      <c r="O173" s="12"/>
      <c r="P173" s="17"/>
      <c r="Q173" s="17"/>
      <c r="R173" s="17"/>
      <c r="S173" s="17"/>
      <c r="T173" s="17"/>
      <c r="U173" s="17"/>
      <c r="V173" s="17"/>
      <c r="W173" s="17"/>
      <c r="X173" s="16" t="str">
        <f>IF(V173="","",IF(W173="",INT(('Synthèse des résultats'!$G$1-V173)/7),INT((W173-V173)/7)))</f>
        <v/>
      </c>
      <c r="Y173" s="17"/>
      <c r="Z173" s="17"/>
    </row>
    <row r="174" spans="1:26" x14ac:dyDescent="0.25">
      <c r="A174" s="12"/>
      <c r="B174" s="17"/>
      <c r="C174" s="12"/>
      <c r="D174" s="12"/>
      <c r="E174" s="12"/>
      <c r="F174" s="12"/>
      <c r="G174" s="14" t="str">
        <f>IF(F174="","",INT(('Synthèse des résultats'!$G$1-Données!F174)/365.25))</f>
        <v/>
      </c>
      <c r="H174" s="14" t="str">
        <f xml:space="preserve"> IF(F174="","",VLOOKUP(G174,'Paramètres figés'!$O$3:$P$31,2,FALSE))</f>
        <v/>
      </c>
      <c r="I174" s="15"/>
      <c r="J174" s="69" t="str">
        <f xml:space="preserve"> IFERROR(VLOOKUP(I174,'Paramètres figés'!$C$3:$D$20,2,FALSE),"")</f>
        <v/>
      </c>
      <c r="K174" s="12"/>
      <c r="L174" s="12"/>
      <c r="M174" s="12"/>
      <c r="N174" s="12"/>
      <c r="O174" s="12"/>
      <c r="P174" s="17"/>
      <c r="Q174" s="17"/>
      <c r="R174" s="17"/>
      <c r="S174" s="17"/>
      <c r="T174" s="17"/>
      <c r="U174" s="17"/>
      <c r="V174" s="17"/>
      <c r="W174" s="17"/>
      <c r="X174" s="16" t="str">
        <f>IF(V174="","",IF(W174="",INT(('Synthèse des résultats'!$G$1-V174)/7),INT((W174-V174)/7)))</f>
        <v/>
      </c>
      <c r="Y174" s="17"/>
      <c r="Z174" s="17"/>
    </row>
    <row r="175" spans="1:26" x14ac:dyDescent="0.25">
      <c r="A175" s="12"/>
      <c r="B175" s="17"/>
      <c r="C175" s="12"/>
      <c r="D175" s="12"/>
      <c r="E175" s="12"/>
      <c r="F175" s="12"/>
      <c r="G175" s="14" t="str">
        <f>IF(F175="","",INT(('Synthèse des résultats'!$G$1-Données!F175)/365.25))</f>
        <v/>
      </c>
      <c r="H175" s="14" t="str">
        <f xml:space="preserve"> IF(F175="","",VLOOKUP(G175,'Paramètres figés'!$O$3:$P$31,2,FALSE))</f>
        <v/>
      </c>
      <c r="I175" s="15"/>
      <c r="J175" s="69" t="str">
        <f xml:space="preserve"> IFERROR(VLOOKUP(I175,'Paramètres figés'!$C$3:$D$20,2,FALSE),"")</f>
        <v/>
      </c>
      <c r="K175" s="12"/>
      <c r="L175" s="12"/>
      <c r="M175" s="12"/>
      <c r="N175" s="12"/>
      <c r="O175" s="12"/>
      <c r="P175" s="17"/>
      <c r="Q175" s="17"/>
      <c r="R175" s="17"/>
      <c r="S175" s="17"/>
      <c r="T175" s="17"/>
      <c r="U175" s="17"/>
      <c r="V175" s="17"/>
      <c r="W175" s="17"/>
      <c r="X175" s="16" t="str">
        <f>IF(V175="","",IF(W175="",INT(('Synthèse des résultats'!$G$1-V175)/7),INT((W175-V175)/7)))</f>
        <v/>
      </c>
      <c r="Y175" s="17"/>
      <c r="Z175" s="17"/>
    </row>
    <row r="176" spans="1:26" x14ac:dyDescent="0.25">
      <c r="A176" s="12"/>
      <c r="B176" s="17"/>
      <c r="C176" s="12"/>
      <c r="D176" s="12"/>
      <c r="E176" s="12"/>
      <c r="F176" s="12"/>
      <c r="G176" s="14" t="str">
        <f>IF(F176="","",INT(('Synthèse des résultats'!$G$1-Données!F176)/365.25))</f>
        <v/>
      </c>
      <c r="H176" s="14" t="str">
        <f xml:space="preserve"> IF(F176="","",VLOOKUP(G176,'Paramètres figés'!$O$3:$P$31,2,FALSE))</f>
        <v/>
      </c>
      <c r="I176" s="15"/>
      <c r="J176" s="69" t="str">
        <f xml:space="preserve"> IFERROR(VLOOKUP(I176,'Paramètres figés'!$C$3:$D$20,2,FALSE),"")</f>
        <v/>
      </c>
      <c r="K176" s="12"/>
      <c r="L176" s="12"/>
      <c r="M176" s="12"/>
      <c r="N176" s="12"/>
      <c r="O176" s="12"/>
      <c r="P176" s="17"/>
      <c r="Q176" s="17"/>
      <c r="R176" s="17"/>
      <c r="S176" s="17"/>
      <c r="T176" s="17"/>
      <c r="U176" s="17"/>
      <c r="V176" s="17"/>
      <c r="W176" s="17"/>
      <c r="X176" s="16" t="str">
        <f>IF(V176="","",IF(W176="",INT(('Synthèse des résultats'!$G$1-V176)/7),INT((W176-V176)/7)))</f>
        <v/>
      </c>
      <c r="Y176" s="17"/>
      <c r="Z176" s="17"/>
    </row>
    <row r="177" spans="1:26" x14ac:dyDescent="0.25">
      <c r="A177" s="12"/>
      <c r="B177" s="17"/>
      <c r="C177" s="12"/>
      <c r="D177" s="12"/>
      <c r="E177" s="12"/>
      <c r="F177" s="12"/>
      <c r="G177" s="14" t="str">
        <f>IF(F177="","",INT(('Synthèse des résultats'!$G$1-Données!F177)/365.25))</f>
        <v/>
      </c>
      <c r="H177" s="14" t="str">
        <f xml:space="preserve"> IF(F177="","",VLOOKUP(G177,'Paramètres figés'!$O$3:$P$31,2,FALSE))</f>
        <v/>
      </c>
      <c r="I177" s="15"/>
      <c r="J177" s="69" t="str">
        <f xml:space="preserve"> IFERROR(VLOOKUP(I177,'Paramètres figés'!$C$3:$D$20,2,FALSE),"")</f>
        <v/>
      </c>
      <c r="K177" s="12"/>
      <c r="L177" s="12"/>
      <c r="M177" s="12"/>
      <c r="N177" s="12"/>
      <c r="O177" s="12"/>
      <c r="P177" s="17"/>
      <c r="Q177" s="17"/>
      <c r="R177" s="17"/>
      <c r="S177" s="17"/>
      <c r="T177" s="17"/>
      <c r="U177" s="17"/>
      <c r="V177" s="17"/>
      <c r="W177" s="17"/>
      <c r="X177" s="16" t="str">
        <f>IF(V177="","",IF(W177="",INT(('Synthèse des résultats'!$G$1-V177)/7),INT((W177-V177)/7)))</f>
        <v/>
      </c>
      <c r="Y177" s="17"/>
      <c r="Z177" s="17"/>
    </row>
    <row r="178" spans="1:26" x14ac:dyDescent="0.25">
      <c r="A178" s="12"/>
      <c r="B178" s="17"/>
      <c r="C178" s="12"/>
      <c r="D178" s="12"/>
      <c r="E178" s="12"/>
      <c r="F178" s="12"/>
      <c r="G178" s="14" t="str">
        <f>IF(F178="","",INT(('Synthèse des résultats'!$G$1-Données!F178)/365.25))</f>
        <v/>
      </c>
      <c r="H178" s="14" t="str">
        <f xml:space="preserve"> IF(F178="","",VLOOKUP(G178,'Paramètres figés'!$O$3:$P$31,2,FALSE))</f>
        <v/>
      </c>
      <c r="I178" s="15"/>
      <c r="J178" s="69" t="str">
        <f xml:space="preserve"> IFERROR(VLOOKUP(I178,'Paramètres figés'!$C$3:$D$20,2,FALSE),"")</f>
        <v/>
      </c>
      <c r="K178" s="12"/>
      <c r="L178" s="12"/>
      <c r="M178" s="12"/>
      <c r="N178" s="12"/>
      <c r="O178" s="12"/>
      <c r="P178" s="17"/>
      <c r="Q178" s="17"/>
      <c r="R178" s="17"/>
      <c r="S178" s="17"/>
      <c r="T178" s="17"/>
      <c r="U178" s="17"/>
      <c r="V178" s="17"/>
      <c r="W178" s="17"/>
      <c r="X178" s="16" t="str">
        <f>IF(V178="","",IF(W178="",INT(('Synthèse des résultats'!$G$1-V178)/7),INT((W178-V178)/7)))</f>
        <v/>
      </c>
      <c r="Y178" s="17"/>
      <c r="Z178" s="17"/>
    </row>
    <row r="179" spans="1:26" x14ac:dyDescent="0.25">
      <c r="A179" s="12"/>
      <c r="B179" s="17"/>
      <c r="C179" s="12"/>
      <c r="D179" s="12"/>
      <c r="E179" s="12"/>
      <c r="F179" s="12"/>
      <c r="G179" s="14" t="str">
        <f>IF(F179="","",INT(('Synthèse des résultats'!$G$1-Données!F179)/365.25))</f>
        <v/>
      </c>
      <c r="H179" s="14" t="str">
        <f xml:space="preserve"> IF(F179="","",VLOOKUP(G179,'Paramètres figés'!$O$3:$P$31,2,FALSE))</f>
        <v/>
      </c>
      <c r="I179" s="15"/>
      <c r="J179" s="69" t="str">
        <f xml:space="preserve"> IFERROR(VLOOKUP(I179,'Paramètres figés'!$C$3:$D$20,2,FALSE),"")</f>
        <v/>
      </c>
      <c r="K179" s="12"/>
      <c r="L179" s="12"/>
      <c r="M179" s="12"/>
      <c r="N179" s="12"/>
      <c r="O179" s="12"/>
      <c r="P179" s="17"/>
      <c r="Q179" s="17"/>
      <c r="R179" s="17"/>
      <c r="S179" s="17"/>
      <c r="T179" s="17"/>
      <c r="U179" s="17"/>
      <c r="V179" s="17"/>
      <c r="W179" s="17"/>
      <c r="X179" s="16" t="str">
        <f>IF(V179="","",IF(W179="",INT(('Synthèse des résultats'!$G$1-V179)/7),INT((W179-V179)/7)))</f>
        <v/>
      </c>
      <c r="Y179" s="17"/>
      <c r="Z179" s="17"/>
    </row>
    <row r="180" spans="1:26" x14ac:dyDescent="0.25">
      <c r="A180" s="12"/>
      <c r="B180" s="17"/>
      <c r="C180" s="12"/>
      <c r="D180" s="12"/>
      <c r="E180" s="12"/>
      <c r="F180" s="12"/>
      <c r="G180" s="14" t="str">
        <f>IF(F180="","",INT(('Synthèse des résultats'!$G$1-Données!F180)/365.25))</f>
        <v/>
      </c>
      <c r="H180" s="14" t="str">
        <f xml:space="preserve"> IF(F180="","",VLOOKUP(G180,'Paramètres figés'!$O$3:$P$31,2,FALSE))</f>
        <v/>
      </c>
      <c r="I180" s="15"/>
      <c r="J180" s="69" t="str">
        <f xml:space="preserve"> IFERROR(VLOOKUP(I180,'Paramètres figés'!$C$3:$D$20,2,FALSE),"")</f>
        <v/>
      </c>
      <c r="K180" s="12"/>
      <c r="L180" s="12"/>
      <c r="M180" s="12"/>
      <c r="N180" s="12"/>
      <c r="O180" s="12"/>
      <c r="P180" s="17"/>
      <c r="Q180" s="17"/>
      <c r="R180" s="17"/>
      <c r="S180" s="17"/>
      <c r="T180" s="17"/>
      <c r="U180" s="17"/>
      <c r="V180" s="17"/>
      <c r="W180" s="17"/>
      <c r="X180" s="16" t="str">
        <f>IF(V180="","",IF(W180="",INT(('Synthèse des résultats'!$G$1-V180)/7),INT((W180-V180)/7)))</f>
        <v/>
      </c>
      <c r="Y180" s="17"/>
      <c r="Z180" s="17"/>
    </row>
    <row r="181" spans="1:26" x14ac:dyDescent="0.25">
      <c r="A181" s="12"/>
      <c r="B181" s="17"/>
      <c r="C181" s="12"/>
      <c r="D181" s="12"/>
      <c r="E181" s="12"/>
      <c r="F181" s="12"/>
      <c r="G181" s="14" t="str">
        <f>IF(F181="","",INT(('Synthèse des résultats'!$G$1-Données!F181)/365.25))</f>
        <v/>
      </c>
      <c r="H181" s="14" t="str">
        <f xml:space="preserve"> IF(F181="","",VLOOKUP(G181,'Paramètres figés'!$O$3:$P$31,2,FALSE))</f>
        <v/>
      </c>
      <c r="I181" s="15"/>
      <c r="J181" s="69" t="str">
        <f xml:space="preserve"> IFERROR(VLOOKUP(I181,'Paramètres figés'!$C$3:$D$20,2,FALSE),"")</f>
        <v/>
      </c>
      <c r="K181" s="12"/>
      <c r="L181" s="12"/>
      <c r="M181" s="12"/>
      <c r="N181" s="12"/>
      <c r="O181" s="12"/>
      <c r="P181" s="17"/>
      <c r="Q181" s="17"/>
      <c r="R181" s="17"/>
      <c r="S181" s="17"/>
      <c r="T181" s="17"/>
      <c r="U181" s="17"/>
      <c r="V181" s="17"/>
      <c r="W181" s="17"/>
      <c r="X181" s="16" t="str">
        <f>IF(V181="","",IF(W181="",INT(('Synthèse des résultats'!$G$1-V181)/7),INT((W181-V181)/7)))</f>
        <v/>
      </c>
      <c r="Y181" s="17"/>
      <c r="Z181" s="17"/>
    </row>
    <row r="182" spans="1:26" x14ac:dyDescent="0.25">
      <c r="A182" s="12"/>
      <c r="B182" s="17"/>
      <c r="C182" s="12"/>
      <c r="D182" s="12"/>
      <c r="E182" s="12"/>
      <c r="F182" s="12"/>
      <c r="G182" s="14" t="str">
        <f>IF(F182="","",INT(('Synthèse des résultats'!$G$1-Données!F182)/365.25))</f>
        <v/>
      </c>
      <c r="H182" s="14" t="str">
        <f xml:space="preserve"> IF(F182="","",VLOOKUP(G182,'Paramètres figés'!$O$3:$P$31,2,FALSE))</f>
        <v/>
      </c>
      <c r="I182" s="15"/>
      <c r="J182" s="69" t="str">
        <f xml:space="preserve"> IFERROR(VLOOKUP(I182,'Paramètres figés'!$C$3:$D$20,2,FALSE),"")</f>
        <v/>
      </c>
      <c r="K182" s="12"/>
      <c r="L182" s="12"/>
      <c r="M182" s="12"/>
      <c r="N182" s="12"/>
      <c r="O182" s="12"/>
      <c r="P182" s="17"/>
      <c r="Q182" s="17"/>
      <c r="R182" s="17"/>
      <c r="S182" s="17"/>
      <c r="T182" s="17"/>
      <c r="U182" s="17"/>
      <c r="V182" s="17"/>
      <c r="W182" s="17"/>
      <c r="X182" s="16" t="str">
        <f>IF(V182="","",IF(W182="",INT(('Synthèse des résultats'!$G$1-V182)/7),INT((W182-V182)/7)))</f>
        <v/>
      </c>
      <c r="Y182" s="17"/>
      <c r="Z182" s="17"/>
    </row>
    <row r="183" spans="1:26" x14ac:dyDescent="0.25">
      <c r="A183" s="12"/>
      <c r="B183" s="17"/>
      <c r="C183" s="12"/>
      <c r="D183" s="12"/>
      <c r="E183" s="12"/>
      <c r="F183" s="12"/>
      <c r="G183" s="14" t="str">
        <f>IF(F183="","",INT(('Synthèse des résultats'!$G$1-Données!F183)/365.25))</f>
        <v/>
      </c>
      <c r="H183" s="14" t="str">
        <f xml:space="preserve"> IF(F183="","",VLOOKUP(G183,'Paramètres figés'!$O$3:$P$31,2,FALSE))</f>
        <v/>
      </c>
      <c r="I183" s="15"/>
      <c r="J183" s="69" t="str">
        <f xml:space="preserve"> IFERROR(VLOOKUP(I183,'Paramètres figés'!$C$3:$D$20,2,FALSE),"")</f>
        <v/>
      </c>
      <c r="K183" s="12"/>
      <c r="L183" s="12"/>
      <c r="M183" s="12"/>
      <c r="N183" s="12"/>
      <c r="O183" s="12"/>
      <c r="P183" s="17"/>
      <c r="Q183" s="17"/>
      <c r="R183" s="17"/>
      <c r="S183" s="17"/>
      <c r="T183" s="17"/>
      <c r="U183" s="17"/>
      <c r="V183" s="17"/>
      <c r="W183" s="17"/>
      <c r="X183" s="16" t="str">
        <f>IF(V183="","",IF(W183="",INT(('Synthèse des résultats'!$G$1-V183)/7),INT((W183-V183)/7)))</f>
        <v/>
      </c>
      <c r="Y183" s="17"/>
      <c r="Z183" s="17"/>
    </row>
    <row r="184" spans="1:26" x14ac:dyDescent="0.25">
      <c r="A184" s="12"/>
      <c r="B184" s="17"/>
      <c r="C184" s="12"/>
      <c r="D184" s="12"/>
      <c r="E184" s="12"/>
      <c r="F184" s="12"/>
      <c r="G184" s="14" t="str">
        <f>IF(F184="","",INT(('Synthèse des résultats'!$G$1-Données!F184)/365.25))</f>
        <v/>
      </c>
      <c r="H184" s="14" t="str">
        <f xml:space="preserve"> IF(F184="","",VLOOKUP(G184,'Paramètres figés'!$O$3:$P$31,2,FALSE))</f>
        <v/>
      </c>
      <c r="I184" s="15"/>
      <c r="J184" s="69" t="str">
        <f xml:space="preserve"> IFERROR(VLOOKUP(I184,'Paramètres figés'!$C$3:$D$20,2,FALSE),"")</f>
        <v/>
      </c>
      <c r="K184" s="12"/>
      <c r="L184" s="12"/>
      <c r="M184" s="12"/>
      <c r="N184" s="12"/>
      <c r="O184" s="12"/>
      <c r="P184" s="17"/>
      <c r="Q184" s="17"/>
      <c r="R184" s="17"/>
      <c r="S184" s="17"/>
      <c r="T184" s="17"/>
      <c r="U184" s="17"/>
      <c r="V184" s="17"/>
      <c r="W184" s="17"/>
      <c r="X184" s="16" t="str">
        <f>IF(V184="","",IF(W184="",INT(('Synthèse des résultats'!$G$1-V184)/7),INT((W184-V184)/7)))</f>
        <v/>
      </c>
      <c r="Y184" s="17"/>
      <c r="Z184" s="17"/>
    </row>
    <row r="185" spans="1:26" x14ac:dyDescent="0.25">
      <c r="A185" s="12"/>
      <c r="B185" s="17"/>
      <c r="C185" s="12"/>
      <c r="D185" s="12"/>
      <c r="E185" s="12"/>
      <c r="F185" s="12"/>
      <c r="G185" s="14" t="str">
        <f>IF(F185="","",INT(('Synthèse des résultats'!$G$1-Données!F185)/365.25))</f>
        <v/>
      </c>
      <c r="H185" s="14" t="str">
        <f xml:space="preserve"> IF(F185="","",VLOOKUP(G185,'Paramètres figés'!$O$3:$P$31,2,FALSE))</f>
        <v/>
      </c>
      <c r="I185" s="15"/>
      <c r="J185" s="69" t="str">
        <f xml:space="preserve"> IFERROR(VLOOKUP(I185,'Paramètres figés'!$C$3:$D$20,2,FALSE),"")</f>
        <v/>
      </c>
      <c r="K185" s="12"/>
      <c r="L185" s="12"/>
      <c r="M185" s="12"/>
      <c r="N185" s="12"/>
      <c r="O185" s="12"/>
      <c r="P185" s="17"/>
      <c r="Q185" s="17"/>
      <c r="R185" s="17"/>
      <c r="S185" s="17"/>
      <c r="T185" s="17"/>
      <c r="U185" s="17"/>
      <c r="V185" s="17"/>
      <c r="W185" s="17"/>
      <c r="X185" s="16" t="str">
        <f>IF(V185="","",IF(W185="",INT(('Synthèse des résultats'!$G$1-V185)/7),INT((W185-V185)/7)))</f>
        <v/>
      </c>
      <c r="Y185" s="17"/>
      <c r="Z185" s="17"/>
    </row>
    <row r="186" spans="1:26" x14ac:dyDescent="0.25">
      <c r="A186" s="12"/>
      <c r="B186" s="17"/>
      <c r="C186" s="12"/>
      <c r="D186" s="12"/>
      <c r="E186" s="12"/>
      <c r="F186" s="12"/>
      <c r="G186" s="14" t="str">
        <f>IF(F186="","",INT(('Synthèse des résultats'!$G$1-Données!F186)/365.25))</f>
        <v/>
      </c>
      <c r="H186" s="14" t="str">
        <f xml:space="preserve"> IF(F186="","",VLOOKUP(G186,'Paramètres figés'!$O$3:$P$31,2,FALSE))</f>
        <v/>
      </c>
      <c r="I186" s="15"/>
      <c r="J186" s="69" t="str">
        <f xml:space="preserve"> IFERROR(VLOOKUP(I186,'Paramètres figés'!$C$3:$D$20,2,FALSE),"")</f>
        <v/>
      </c>
      <c r="K186" s="12"/>
      <c r="L186" s="12"/>
      <c r="M186" s="12"/>
      <c r="N186" s="12"/>
      <c r="O186" s="12"/>
      <c r="P186" s="17"/>
      <c r="Q186" s="17"/>
      <c r="R186" s="17"/>
      <c r="S186" s="17"/>
      <c r="T186" s="17"/>
      <c r="U186" s="17"/>
      <c r="V186" s="17"/>
      <c r="W186" s="17"/>
      <c r="X186" s="16" t="str">
        <f>IF(V186="","",IF(W186="",INT(('Synthèse des résultats'!$G$1-V186)/7),INT((W186-V186)/7)))</f>
        <v/>
      </c>
      <c r="Y186" s="17"/>
      <c r="Z186" s="17"/>
    </row>
    <row r="187" spans="1:26" x14ac:dyDescent="0.25">
      <c r="A187" s="12"/>
      <c r="B187" s="17"/>
      <c r="C187" s="12"/>
      <c r="D187" s="12"/>
      <c r="E187" s="12"/>
      <c r="F187" s="12"/>
      <c r="G187" s="14" t="str">
        <f>IF(F187="","",INT(('Synthèse des résultats'!$G$1-Données!F187)/365.25))</f>
        <v/>
      </c>
      <c r="H187" s="14" t="str">
        <f xml:space="preserve"> IF(F187="","",VLOOKUP(G187,'Paramètres figés'!$O$3:$P$31,2,FALSE))</f>
        <v/>
      </c>
      <c r="I187" s="15"/>
      <c r="J187" s="69" t="str">
        <f xml:space="preserve"> IFERROR(VLOOKUP(I187,'Paramètres figés'!$C$3:$D$20,2,FALSE),"")</f>
        <v/>
      </c>
      <c r="K187" s="12"/>
      <c r="L187" s="12"/>
      <c r="M187" s="12"/>
      <c r="N187" s="12"/>
      <c r="O187" s="12"/>
      <c r="P187" s="17"/>
      <c r="Q187" s="17"/>
      <c r="R187" s="17"/>
      <c r="S187" s="17"/>
      <c r="T187" s="17"/>
      <c r="U187" s="17"/>
      <c r="V187" s="17"/>
      <c r="W187" s="17"/>
      <c r="X187" s="16" t="str">
        <f>IF(V187="","",IF(W187="",INT(('Synthèse des résultats'!$G$1-V187)/7),INT((W187-V187)/7)))</f>
        <v/>
      </c>
      <c r="Y187" s="17"/>
      <c r="Z187" s="17"/>
    </row>
    <row r="188" spans="1:26" x14ac:dyDescent="0.25">
      <c r="A188" s="12"/>
      <c r="B188" s="17"/>
      <c r="C188" s="12"/>
      <c r="D188" s="12"/>
      <c r="E188" s="12"/>
      <c r="F188" s="12"/>
      <c r="G188" s="14" t="str">
        <f>IF(F188="","",INT(('Synthèse des résultats'!$G$1-Données!F188)/365.25))</f>
        <v/>
      </c>
      <c r="H188" s="14" t="str">
        <f xml:space="preserve"> IF(F188="","",VLOOKUP(G188,'Paramètres figés'!$O$3:$P$31,2,FALSE))</f>
        <v/>
      </c>
      <c r="I188" s="15"/>
      <c r="J188" s="69" t="str">
        <f xml:space="preserve"> IFERROR(VLOOKUP(I188,'Paramètres figés'!$C$3:$D$20,2,FALSE),"")</f>
        <v/>
      </c>
      <c r="K188" s="12"/>
      <c r="L188" s="12"/>
      <c r="M188" s="12"/>
      <c r="N188" s="12"/>
      <c r="O188" s="12"/>
      <c r="P188" s="17"/>
      <c r="Q188" s="17"/>
      <c r="R188" s="17"/>
      <c r="S188" s="17"/>
      <c r="T188" s="17"/>
      <c r="U188" s="17"/>
      <c r="V188" s="17"/>
      <c r="W188" s="17"/>
      <c r="X188" s="16" t="str">
        <f>IF(V188="","",IF(W188="",INT(('Synthèse des résultats'!$G$1-V188)/7),INT((W188-V188)/7)))</f>
        <v/>
      </c>
      <c r="Y188" s="17"/>
      <c r="Z188" s="17"/>
    </row>
    <row r="189" spans="1:26" x14ac:dyDescent="0.25">
      <c r="A189" s="12"/>
      <c r="B189" s="17"/>
      <c r="C189" s="12"/>
      <c r="D189" s="12"/>
      <c r="E189" s="12"/>
      <c r="F189" s="12"/>
      <c r="G189" s="14" t="str">
        <f>IF(F189="","",INT(('Synthèse des résultats'!$G$1-Données!F189)/365.25))</f>
        <v/>
      </c>
      <c r="H189" s="14" t="str">
        <f xml:space="preserve"> IF(F189="","",VLOOKUP(G189,'Paramètres figés'!$O$3:$P$31,2,FALSE))</f>
        <v/>
      </c>
      <c r="I189" s="15"/>
      <c r="J189" s="69" t="str">
        <f xml:space="preserve"> IFERROR(VLOOKUP(I189,'Paramètres figés'!$C$3:$D$20,2,FALSE),"")</f>
        <v/>
      </c>
      <c r="K189" s="12"/>
      <c r="L189" s="12"/>
      <c r="M189" s="12"/>
      <c r="N189" s="12"/>
      <c r="O189" s="12"/>
      <c r="P189" s="17"/>
      <c r="Q189" s="17"/>
      <c r="R189" s="17"/>
      <c r="S189" s="17"/>
      <c r="T189" s="17"/>
      <c r="U189" s="17"/>
      <c r="V189" s="17"/>
      <c r="W189" s="17"/>
      <c r="X189" s="16" t="str">
        <f>IF(V189="","",IF(W189="",INT(('Synthèse des résultats'!$G$1-V189)/7),INT((W189-V189)/7)))</f>
        <v/>
      </c>
      <c r="Y189" s="17"/>
      <c r="Z189" s="17"/>
    </row>
    <row r="190" spans="1:26" x14ac:dyDescent="0.25">
      <c r="A190" s="12"/>
      <c r="B190" s="17"/>
      <c r="C190" s="12"/>
      <c r="D190" s="12"/>
      <c r="E190" s="12"/>
      <c r="F190" s="12"/>
      <c r="G190" s="14" t="str">
        <f>IF(F190="","",INT(('Synthèse des résultats'!$G$1-Données!F190)/365.25))</f>
        <v/>
      </c>
      <c r="H190" s="14" t="str">
        <f xml:space="preserve"> IF(F190="","",VLOOKUP(G190,'Paramètres figés'!$O$3:$P$31,2,FALSE))</f>
        <v/>
      </c>
      <c r="I190" s="15"/>
      <c r="J190" s="69" t="str">
        <f xml:space="preserve"> IFERROR(VLOOKUP(I190,'Paramètres figés'!$C$3:$D$20,2,FALSE),"")</f>
        <v/>
      </c>
      <c r="K190" s="12"/>
      <c r="L190" s="12"/>
      <c r="M190" s="12"/>
      <c r="N190" s="12"/>
      <c r="O190" s="12"/>
      <c r="P190" s="17"/>
      <c r="Q190" s="17"/>
      <c r="R190" s="17"/>
      <c r="S190" s="17"/>
      <c r="T190" s="17"/>
      <c r="U190" s="17"/>
      <c r="V190" s="17"/>
      <c r="W190" s="17"/>
      <c r="X190" s="16" t="str">
        <f>IF(V190="","",IF(W190="",INT(('Synthèse des résultats'!$G$1-V190)/7),INT((W190-V190)/7)))</f>
        <v/>
      </c>
      <c r="Y190" s="17"/>
      <c r="Z190" s="17"/>
    </row>
    <row r="191" spans="1:26" x14ac:dyDescent="0.25">
      <c r="A191" s="12"/>
      <c r="B191" s="17"/>
      <c r="C191" s="12"/>
      <c r="D191" s="12"/>
      <c r="E191" s="12"/>
      <c r="F191" s="12"/>
      <c r="G191" s="14" t="str">
        <f>IF(F191="","",INT(('Synthèse des résultats'!$G$1-Données!F191)/365.25))</f>
        <v/>
      </c>
      <c r="H191" s="14" t="str">
        <f xml:space="preserve"> IF(F191="","",VLOOKUP(G191,'Paramètres figés'!$O$3:$P$31,2,FALSE))</f>
        <v/>
      </c>
      <c r="I191" s="15"/>
      <c r="J191" s="69" t="str">
        <f xml:space="preserve"> IFERROR(VLOOKUP(I191,'Paramètres figés'!$C$3:$D$20,2,FALSE),"")</f>
        <v/>
      </c>
      <c r="K191" s="12"/>
      <c r="L191" s="12"/>
      <c r="M191" s="12"/>
      <c r="N191" s="12"/>
      <c r="O191" s="12"/>
      <c r="P191" s="17"/>
      <c r="Q191" s="17"/>
      <c r="R191" s="17"/>
      <c r="S191" s="17"/>
      <c r="T191" s="17"/>
      <c r="U191" s="17"/>
      <c r="V191" s="17"/>
      <c r="W191" s="17"/>
      <c r="X191" s="16" t="str">
        <f>IF(V191="","",IF(W191="",INT(('Synthèse des résultats'!$G$1-V191)/7),INT((W191-V191)/7)))</f>
        <v/>
      </c>
      <c r="Y191" s="17"/>
      <c r="Z191" s="17"/>
    </row>
    <row r="192" spans="1:26" x14ac:dyDescent="0.25">
      <c r="A192" s="12"/>
      <c r="B192" s="17"/>
      <c r="C192" s="12"/>
      <c r="D192" s="12"/>
      <c r="E192" s="12"/>
      <c r="F192" s="12"/>
      <c r="G192" s="14" t="str">
        <f>IF(F192="","",INT(('Synthèse des résultats'!$G$1-Données!F192)/365.25))</f>
        <v/>
      </c>
      <c r="H192" s="14" t="str">
        <f xml:space="preserve"> IF(F192="","",VLOOKUP(G192,'Paramètres figés'!$O$3:$P$31,2,FALSE))</f>
        <v/>
      </c>
      <c r="I192" s="15"/>
      <c r="J192" s="69" t="str">
        <f xml:space="preserve"> IFERROR(VLOOKUP(I192,'Paramètres figés'!$C$3:$D$20,2,FALSE),"")</f>
        <v/>
      </c>
      <c r="K192" s="12"/>
      <c r="L192" s="12"/>
      <c r="M192" s="12"/>
      <c r="N192" s="12"/>
      <c r="O192" s="12"/>
      <c r="P192" s="17"/>
      <c r="Q192" s="17"/>
      <c r="R192" s="17"/>
      <c r="S192" s="17"/>
      <c r="T192" s="17"/>
      <c r="U192" s="17"/>
      <c r="V192" s="17"/>
      <c r="W192" s="17"/>
      <c r="X192" s="16" t="str">
        <f>IF(V192="","",IF(W192="",INT(('Synthèse des résultats'!$G$1-V192)/7),INT((W192-V192)/7)))</f>
        <v/>
      </c>
      <c r="Y192" s="17"/>
      <c r="Z192" s="17"/>
    </row>
    <row r="193" spans="1:26" x14ac:dyDescent="0.25">
      <c r="A193" s="12"/>
      <c r="B193" s="17"/>
      <c r="C193" s="12"/>
      <c r="D193" s="12"/>
      <c r="E193" s="12"/>
      <c r="F193" s="12"/>
      <c r="G193" s="14" t="str">
        <f>IF(F193="","",INT(('Synthèse des résultats'!$G$1-Données!F193)/365.25))</f>
        <v/>
      </c>
      <c r="H193" s="14" t="str">
        <f xml:space="preserve"> IF(F193="","",VLOOKUP(G193,'Paramètres figés'!$O$3:$P$31,2,FALSE))</f>
        <v/>
      </c>
      <c r="I193" s="15"/>
      <c r="J193" s="69" t="str">
        <f xml:space="preserve"> IFERROR(VLOOKUP(I193,'Paramètres figés'!$C$3:$D$20,2,FALSE),"")</f>
        <v/>
      </c>
      <c r="K193" s="12"/>
      <c r="L193" s="12"/>
      <c r="M193" s="12"/>
      <c r="N193" s="12"/>
      <c r="O193" s="12"/>
      <c r="P193" s="17"/>
      <c r="Q193" s="17"/>
      <c r="R193" s="17"/>
      <c r="S193" s="17"/>
      <c r="T193" s="17"/>
      <c r="U193" s="17"/>
      <c r="V193" s="17"/>
      <c r="W193" s="17"/>
      <c r="X193" s="16" t="str">
        <f>IF(V193="","",IF(W193="",INT(('Synthèse des résultats'!$G$1-V193)/7),INT((W193-V193)/7)))</f>
        <v/>
      </c>
      <c r="Y193" s="17"/>
      <c r="Z193" s="17"/>
    </row>
    <row r="194" spans="1:26" x14ac:dyDescent="0.25">
      <c r="A194" s="12"/>
      <c r="B194" s="17"/>
      <c r="C194" s="12"/>
      <c r="D194" s="12"/>
      <c r="E194" s="12"/>
      <c r="F194" s="12"/>
      <c r="G194" s="14" t="str">
        <f>IF(F194="","",INT(('Synthèse des résultats'!$G$1-Données!F194)/365.25))</f>
        <v/>
      </c>
      <c r="H194" s="14" t="str">
        <f xml:space="preserve"> IF(F194="","",VLOOKUP(G194,'Paramètres figés'!$O$3:$P$31,2,FALSE))</f>
        <v/>
      </c>
      <c r="I194" s="15"/>
      <c r="J194" s="69" t="str">
        <f xml:space="preserve"> IFERROR(VLOOKUP(I194,'Paramètres figés'!$C$3:$D$20,2,FALSE),"")</f>
        <v/>
      </c>
      <c r="K194" s="12"/>
      <c r="L194" s="12"/>
      <c r="M194" s="12"/>
      <c r="N194" s="12"/>
      <c r="O194" s="12"/>
      <c r="P194" s="17"/>
      <c r="Q194" s="17"/>
      <c r="R194" s="17"/>
      <c r="S194" s="17"/>
      <c r="T194" s="17"/>
      <c r="U194" s="17"/>
      <c r="V194" s="17"/>
      <c r="W194" s="17"/>
      <c r="X194" s="16" t="str">
        <f>IF(V194="","",IF(W194="",INT(('Synthèse des résultats'!$G$1-V194)/7),INT((W194-V194)/7)))</f>
        <v/>
      </c>
      <c r="Y194" s="17"/>
      <c r="Z194" s="17"/>
    </row>
    <row r="195" spans="1:26" x14ac:dyDescent="0.25">
      <c r="A195" s="12"/>
      <c r="B195" s="17"/>
      <c r="C195" s="12"/>
      <c r="D195" s="12"/>
      <c r="E195" s="12"/>
      <c r="F195" s="12"/>
      <c r="G195" s="14" t="str">
        <f>IF(F195="","",INT(('Synthèse des résultats'!$G$1-Données!F195)/365.25))</f>
        <v/>
      </c>
      <c r="H195" s="14" t="str">
        <f xml:space="preserve"> IF(F195="","",VLOOKUP(G195,'Paramètres figés'!$O$3:$P$31,2,FALSE))</f>
        <v/>
      </c>
      <c r="I195" s="15"/>
      <c r="J195" s="69" t="str">
        <f xml:space="preserve"> IFERROR(VLOOKUP(I195,'Paramètres figés'!$C$3:$D$20,2,FALSE),"")</f>
        <v/>
      </c>
      <c r="K195" s="12"/>
      <c r="L195" s="12"/>
      <c r="M195" s="12"/>
      <c r="N195" s="12"/>
      <c r="O195" s="12"/>
      <c r="P195" s="17"/>
      <c r="Q195" s="17"/>
      <c r="R195" s="17"/>
      <c r="S195" s="17"/>
      <c r="T195" s="17"/>
      <c r="U195" s="17"/>
      <c r="V195" s="17"/>
      <c r="W195" s="17"/>
      <c r="X195" s="16" t="str">
        <f>IF(V195="","",IF(W195="",INT(('Synthèse des résultats'!$G$1-V195)/7),INT((W195-V195)/7)))</f>
        <v/>
      </c>
      <c r="Y195" s="17"/>
      <c r="Z195" s="17"/>
    </row>
    <row r="196" spans="1:26" x14ac:dyDescent="0.25">
      <c r="A196" s="12"/>
      <c r="B196" s="17"/>
      <c r="C196" s="12"/>
      <c r="D196" s="12"/>
      <c r="E196" s="12"/>
      <c r="F196" s="12"/>
      <c r="G196" s="14" t="str">
        <f>IF(F196="","",INT(('Synthèse des résultats'!$G$1-Données!F196)/365.25))</f>
        <v/>
      </c>
      <c r="H196" s="14" t="str">
        <f xml:space="preserve"> IF(F196="","",VLOOKUP(G196,'Paramètres figés'!$O$3:$P$31,2,FALSE))</f>
        <v/>
      </c>
      <c r="I196" s="15"/>
      <c r="J196" s="69" t="str">
        <f xml:space="preserve"> IFERROR(VLOOKUP(I196,'Paramètres figés'!$C$3:$D$20,2,FALSE),"")</f>
        <v/>
      </c>
      <c r="K196" s="12"/>
      <c r="L196" s="12"/>
      <c r="M196" s="12"/>
      <c r="N196" s="12"/>
      <c r="O196" s="12"/>
      <c r="P196" s="17"/>
      <c r="Q196" s="17"/>
      <c r="R196" s="17"/>
      <c r="S196" s="17"/>
      <c r="T196" s="17"/>
      <c r="U196" s="17"/>
      <c r="V196" s="17"/>
      <c r="W196" s="17"/>
      <c r="X196" s="16" t="str">
        <f>IF(V196="","",IF(W196="",INT(('Synthèse des résultats'!$G$1-V196)/7),INT((W196-V196)/7)))</f>
        <v/>
      </c>
      <c r="Y196" s="17"/>
      <c r="Z196" s="17"/>
    </row>
    <row r="197" spans="1:26" x14ac:dyDescent="0.25">
      <c r="A197" s="12"/>
      <c r="B197" s="17"/>
      <c r="C197" s="12"/>
      <c r="D197" s="12"/>
      <c r="E197" s="12"/>
      <c r="F197" s="12"/>
      <c r="G197" s="14" t="str">
        <f>IF(F197="","",INT(('Synthèse des résultats'!$G$1-Données!F197)/365.25))</f>
        <v/>
      </c>
      <c r="H197" s="14" t="str">
        <f xml:space="preserve"> IF(F197="","",VLOOKUP(G197,'Paramètres figés'!$O$3:$P$31,2,FALSE))</f>
        <v/>
      </c>
      <c r="I197" s="15"/>
      <c r="J197" s="69" t="str">
        <f xml:space="preserve"> IFERROR(VLOOKUP(I197,'Paramètres figés'!$C$3:$D$20,2,FALSE),"")</f>
        <v/>
      </c>
      <c r="K197" s="12"/>
      <c r="L197" s="12"/>
      <c r="M197" s="12"/>
      <c r="N197" s="12"/>
      <c r="O197" s="12"/>
      <c r="P197" s="17"/>
      <c r="Q197" s="17"/>
      <c r="R197" s="17"/>
      <c r="S197" s="17"/>
      <c r="T197" s="17"/>
      <c r="U197" s="17"/>
      <c r="V197" s="17"/>
      <c r="W197" s="17"/>
      <c r="X197" s="16" t="str">
        <f>IF(V197="","",IF(W197="",INT(('Synthèse des résultats'!$G$1-V197)/7),INT((W197-V197)/7)))</f>
        <v/>
      </c>
      <c r="Y197" s="17"/>
      <c r="Z197" s="17"/>
    </row>
    <row r="198" spans="1:26" x14ac:dyDescent="0.25">
      <c r="A198" s="12"/>
      <c r="B198" s="17"/>
      <c r="C198" s="12"/>
      <c r="D198" s="12"/>
      <c r="E198" s="12"/>
      <c r="F198" s="12"/>
      <c r="G198" s="14" t="str">
        <f>IF(F198="","",INT(('Synthèse des résultats'!$G$1-Données!F198)/365.25))</f>
        <v/>
      </c>
      <c r="H198" s="14" t="str">
        <f xml:space="preserve"> IF(F198="","",VLOOKUP(G198,'Paramètres figés'!$O$3:$P$31,2,FALSE))</f>
        <v/>
      </c>
      <c r="I198" s="15"/>
      <c r="J198" s="69" t="str">
        <f xml:space="preserve"> IFERROR(VLOOKUP(I198,'Paramètres figés'!$C$3:$D$20,2,FALSE),"")</f>
        <v/>
      </c>
      <c r="K198" s="12"/>
      <c r="L198" s="12"/>
      <c r="M198" s="12"/>
      <c r="N198" s="12"/>
      <c r="O198" s="12"/>
      <c r="P198" s="17"/>
      <c r="Q198" s="17"/>
      <c r="R198" s="17"/>
      <c r="S198" s="17"/>
      <c r="T198" s="17"/>
      <c r="U198" s="17"/>
      <c r="V198" s="17"/>
      <c r="W198" s="17"/>
      <c r="X198" s="16" t="str">
        <f>IF(V198="","",IF(W198="",INT(('Synthèse des résultats'!$G$1-V198)/7),INT((W198-V198)/7)))</f>
        <v/>
      </c>
      <c r="Y198" s="17"/>
      <c r="Z198" s="17"/>
    </row>
    <row r="199" spans="1:26" x14ac:dyDescent="0.25">
      <c r="A199" s="12"/>
      <c r="B199" s="17"/>
      <c r="C199" s="12"/>
      <c r="D199" s="12"/>
      <c r="E199" s="12"/>
      <c r="F199" s="12"/>
      <c r="G199" s="14" t="str">
        <f>IF(F199="","",INT(('Synthèse des résultats'!$G$1-Données!F199)/365.25))</f>
        <v/>
      </c>
      <c r="H199" s="14" t="str">
        <f xml:space="preserve"> IF(F199="","",VLOOKUP(G199,'Paramètres figés'!$O$3:$P$31,2,FALSE))</f>
        <v/>
      </c>
      <c r="I199" s="15"/>
      <c r="J199" s="69" t="str">
        <f xml:space="preserve"> IFERROR(VLOOKUP(I199,'Paramètres figés'!$C$3:$D$20,2,FALSE),"")</f>
        <v/>
      </c>
      <c r="K199" s="12"/>
      <c r="L199" s="12"/>
      <c r="M199" s="12"/>
      <c r="N199" s="12"/>
      <c r="O199" s="12"/>
      <c r="P199" s="17"/>
      <c r="Q199" s="17"/>
      <c r="R199" s="17"/>
      <c r="S199" s="17"/>
      <c r="T199" s="17"/>
      <c r="U199" s="17"/>
      <c r="V199" s="17"/>
      <c r="W199" s="17"/>
      <c r="X199" s="16" t="str">
        <f>IF(V199="","",IF(W199="",INT(('Synthèse des résultats'!$G$1-V199)/7),INT((W199-V199)/7)))</f>
        <v/>
      </c>
      <c r="Y199" s="17"/>
      <c r="Z199" s="17"/>
    </row>
    <row r="200" spans="1:26" x14ac:dyDescent="0.25">
      <c r="A200" s="12"/>
      <c r="B200" s="17"/>
      <c r="C200" s="12"/>
      <c r="D200" s="12"/>
      <c r="E200" s="12"/>
      <c r="F200" s="12"/>
      <c r="G200" s="14" t="str">
        <f>IF(F200="","",INT(('Synthèse des résultats'!$G$1-Données!F200)/365.25))</f>
        <v/>
      </c>
      <c r="H200" s="14" t="str">
        <f xml:space="preserve"> IF(F200="","",VLOOKUP(G200,'Paramètres figés'!$O$3:$P$31,2,FALSE))</f>
        <v/>
      </c>
      <c r="I200" s="15"/>
      <c r="J200" s="69" t="str">
        <f xml:space="preserve"> IFERROR(VLOOKUP(I200,'Paramètres figés'!$C$3:$D$20,2,FALSE),"")</f>
        <v/>
      </c>
      <c r="K200" s="12"/>
      <c r="L200" s="12"/>
      <c r="M200" s="12"/>
      <c r="N200" s="12"/>
      <c r="O200" s="12"/>
      <c r="P200" s="17"/>
      <c r="Q200" s="17"/>
      <c r="R200" s="17"/>
      <c r="S200" s="17"/>
      <c r="T200" s="17"/>
      <c r="U200" s="17"/>
      <c r="V200" s="17"/>
      <c r="W200" s="17"/>
      <c r="X200" s="16" t="str">
        <f>IF(V200="","",IF(W200="",INT(('Synthèse des résultats'!$G$1-V200)/7),INT((W200-V200)/7)))</f>
        <v/>
      </c>
      <c r="Y200" s="17"/>
      <c r="Z200" s="17"/>
    </row>
    <row r="201" spans="1:26" x14ac:dyDescent="0.25">
      <c r="A201" s="12"/>
      <c r="B201" s="17"/>
      <c r="C201" s="12"/>
      <c r="D201" s="12"/>
      <c r="E201" s="12"/>
      <c r="F201" s="12"/>
      <c r="G201" s="14" t="str">
        <f>IF(F201="","",INT(('Synthèse des résultats'!$G$1-Données!F201)/365.25))</f>
        <v/>
      </c>
      <c r="H201" s="14" t="str">
        <f xml:space="preserve"> IF(F201="","",VLOOKUP(G201,'Paramètres figés'!$O$3:$P$31,2,FALSE))</f>
        <v/>
      </c>
      <c r="I201" s="15"/>
      <c r="J201" s="69" t="str">
        <f xml:space="preserve"> IFERROR(VLOOKUP(I201,'Paramètres figés'!$C$3:$D$20,2,FALSE),"")</f>
        <v/>
      </c>
      <c r="K201" s="12"/>
      <c r="L201" s="12"/>
      <c r="M201" s="12"/>
      <c r="N201" s="12"/>
      <c r="O201" s="12"/>
      <c r="P201" s="17"/>
      <c r="Q201" s="17"/>
      <c r="R201" s="17"/>
      <c r="S201" s="17"/>
      <c r="T201" s="17"/>
      <c r="U201" s="17"/>
      <c r="V201" s="17"/>
      <c r="W201" s="17"/>
      <c r="X201" s="16" t="str">
        <f>IF(V201="","",IF(W201="",INT(('Synthèse des résultats'!$G$1-V201)/7),INT((W201-V201)/7)))</f>
        <v/>
      </c>
      <c r="Y201" s="17"/>
      <c r="Z201" s="17"/>
    </row>
    <row r="202" spans="1:26" x14ac:dyDescent="0.25">
      <c r="A202" s="12"/>
      <c r="B202" s="17"/>
      <c r="C202" s="12"/>
      <c r="D202" s="12"/>
      <c r="E202" s="12"/>
      <c r="F202" s="12"/>
      <c r="G202" s="14" t="str">
        <f>IF(F202="","",INT(('Synthèse des résultats'!$G$1-Données!F202)/365.25))</f>
        <v/>
      </c>
      <c r="H202" s="14" t="str">
        <f xml:space="preserve"> IF(F202="","",VLOOKUP(G202,'Paramètres figés'!$O$3:$P$31,2,FALSE))</f>
        <v/>
      </c>
      <c r="I202" s="15"/>
      <c r="J202" s="69" t="str">
        <f xml:space="preserve"> IFERROR(VLOOKUP(I202,'Paramètres figés'!$C$3:$D$20,2,FALSE),"")</f>
        <v/>
      </c>
      <c r="K202" s="12"/>
      <c r="L202" s="12"/>
      <c r="M202" s="12"/>
      <c r="N202" s="12"/>
      <c r="O202" s="12"/>
      <c r="P202" s="17"/>
      <c r="Q202" s="17"/>
      <c r="R202" s="17"/>
      <c r="S202" s="17"/>
      <c r="T202" s="17"/>
      <c r="U202" s="17"/>
      <c r="V202" s="17"/>
      <c r="W202" s="17"/>
      <c r="X202" s="16" t="str">
        <f>IF(V202="","",IF(W202="",INT(('Synthèse des résultats'!$G$1-V202)/7),INT((W202-V202)/7)))</f>
        <v/>
      </c>
      <c r="Y202" s="17"/>
      <c r="Z202" s="17"/>
    </row>
    <row r="203" spans="1:26" x14ac:dyDescent="0.25">
      <c r="A203" s="12"/>
      <c r="B203" s="17"/>
      <c r="C203" s="12"/>
      <c r="D203" s="12"/>
      <c r="E203" s="12"/>
      <c r="F203" s="12"/>
      <c r="G203" s="14" t="str">
        <f>IF(F203="","",INT(('Synthèse des résultats'!$G$1-Données!F203)/365.25))</f>
        <v/>
      </c>
      <c r="H203" s="14" t="str">
        <f xml:space="preserve"> IF(F203="","",VLOOKUP(G203,'Paramètres figés'!$O$3:$P$31,2,FALSE))</f>
        <v/>
      </c>
      <c r="I203" s="15"/>
      <c r="J203" s="69" t="str">
        <f xml:space="preserve"> IFERROR(VLOOKUP(I203,'Paramètres figés'!$C$3:$D$20,2,FALSE),"")</f>
        <v/>
      </c>
      <c r="K203" s="12"/>
      <c r="L203" s="12"/>
      <c r="M203" s="12"/>
      <c r="N203" s="12"/>
      <c r="O203" s="12"/>
      <c r="P203" s="17"/>
      <c r="Q203" s="17"/>
      <c r="R203" s="17"/>
      <c r="S203" s="17"/>
      <c r="T203" s="17"/>
      <c r="U203" s="17"/>
      <c r="V203" s="17"/>
      <c r="W203" s="17"/>
      <c r="X203" s="16" t="str">
        <f>IF(V203="","",IF(W203="",INT(('Synthèse des résultats'!$G$1-V203)/7),INT((W203-V203)/7)))</f>
        <v/>
      </c>
      <c r="Y203" s="17"/>
      <c r="Z203" s="17"/>
    </row>
    <row r="204" spans="1:26" x14ac:dyDescent="0.25">
      <c r="A204" s="12"/>
      <c r="B204" s="17"/>
      <c r="C204" s="12"/>
      <c r="D204" s="12"/>
      <c r="E204" s="12"/>
      <c r="F204" s="12"/>
      <c r="G204" s="14" t="str">
        <f>IF(F204="","",INT(('Synthèse des résultats'!$G$1-Données!F204)/365.25))</f>
        <v/>
      </c>
      <c r="H204" s="14" t="str">
        <f xml:space="preserve"> IF(F204="","",VLOOKUP(G204,'Paramètres figés'!$O$3:$P$31,2,FALSE))</f>
        <v/>
      </c>
      <c r="I204" s="15"/>
      <c r="J204" s="69" t="str">
        <f xml:space="preserve"> IFERROR(VLOOKUP(I204,'Paramètres figés'!$C$3:$D$20,2,FALSE),"")</f>
        <v/>
      </c>
      <c r="K204" s="12"/>
      <c r="L204" s="12"/>
      <c r="M204" s="12"/>
      <c r="N204" s="12"/>
      <c r="O204" s="12"/>
      <c r="P204" s="17"/>
      <c r="Q204" s="17"/>
      <c r="R204" s="17"/>
      <c r="S204" s="17"/>
      <c r="T204" s="17"/>
      <c r="U204" s="17"/>
      <c r="V204" s="17"/>
      <c r="W204" s="17"/>
      <c r="X204" s="16" t="str">
        <f>IF(V204="","",IF(W204="",INT(('Synthèse des résultats'!$G$1-V204)/7),INT((W204-V204)/7)))</f>
        <v/>
      </c>
      <c r="Y204" s="17"/>
      <c r="Z204" s="17"/>
    </row>
    <row r="205" spans="1:26" x14ac:dyDescent="0.25">
      <c r="A205" s="12"/>
      <c r="B205" s="17"/>
      <c r="C205" s="12"/>
      <c r="D205" s="12"/>
      <c r="E205" s="12"/>
      <c r="F205" s="12"/>
      <c r="G205" s="14" t="str">
        <f>IF(F205="","",INT(('Synthèse des résultats'!$G$1-Données!F205)/365.25))</f>
        <v/>
      </c>
      <c r="H205" s="14" t="str">
        <f xml:space="preserve"> IF(F205="","",VLOOKUP(G205,'Paramètres figés'!$O$3:$P$31,2,FALSE))</f>
        <v/>
      </c>
      <c r="I205" s="15"/>
      <c r="J205" s="69" t="str">
        <f xml:space="preserve"> IFERROR(VLOOKUP(I205,'Paramètres figés'!$C$3:$D$20,2,FALSE),"")</f>
        <v/>
      </c>
      <c r="K205" s="12"/>
      <c r="L205" s="12"/>
      <c r="M205" s="12"/>
      <c r="N205" s="12"/>
      <c r="O205" s="12"/>
      <c r="P205" s="17"/>
      <c r="Q205" s="17"/>
      <c r="R205" s="17"/>
      <c r="S205" s="17"/>
      <c r="T205" s="17"/>
      <c r="U205" s="17"/>
      <c r="V205" s="17"/>
      <c r="W205" s="17"/>
      <c r="X205" s="16" t="str">
        <f>IF(V205="","",IF(W205="",INT(('Synthèse des résultats'!$G$1-V205)/7),INT((W205-V205)/7)))</f>
        <v/>
      </c>
      <c r="Y205" s="17"/>
      <c r="Z205" s="17"/>
    </row>
    <row r="206" spans="1:26" x14ac:dyDescent="0.25">
      <c r="A206" s="12"/>
      <c r="B206" s="17"/>
      <c r="C206" s="12"/>
      <c r="D206" s="12"/>
      <c r="E206" s="12"/>
      <c r="F206" s="12"/>
      <c r="G206" s="14" t="str">
        <f>IF(F206="","",INT(('Synthèse des résultats'!$G$1-Données!F206)/365.25))</f>
        <v/>
      </c>
      <c r="H206" s="14" t="str">
        <f xml:space="preserve"> IF(F206="","",VLOOKUP(G206,'Paramètres figés'!$O$3:$P$31,2,FALSE))</f>
        <v/>
      </c>
      <c r="I206" s="15"/>
      <c r="J206" s="69" t="str">
        <f xml:space="preserve"> IFERROR(VLOOKUP(I206,'Paramètres figés'!$C$3:$D$20,2,FALSE),"")</f>
        <v/>
      </c>
      <c r="K206" s="12"/>
      <c r="L206" s="12"/>
      <c r="M206" s="12"/>
      <c r="N206" s="12"/>
      <c r="O206" s="12"/>
      <c r="P206" s="17"/>
      <c r="Q206" s="17"/>
      <c r="R206" s="17"/>
      <c r="S206" s="17"/>
      <c r="T206" s="17"/>
      <c r="U206" s="17"/>
      <c r="V206" s="17"/>
      <c r="W206" s="17"/>
      <c r="X206" s="16" t="str">
        <f>IF(V206="","",IF(W206="",INT(('Synthèse des résultats'!$G$1-V206)/7),INT((W206-V206)/7)))</f>
        <v/>
      </c>
      <c r="Y206" s="17"/>
      <c r="Z206" s="17"/>
    </row>
    <row r="207" spans="1:26" x14ac:dyDescent="0.25">
      <c r="A207" s="12"/>
      <c r="B207" s="17"/>
      <c r="C207" s="12"/>
      <c r="D207" s="12"/>
      <c r="E207" s="12"/>
      <c r="F207" s="12"/>
      <c r="G207" s="14" t="str">
        <f>IF(F207="","",INT(('Synthèse des résultats'!$G$1-Données!F207)/365.25))</f>
        <v/>
      </c>
      <c r="H207" s="14" t="str">
        <f xml:space="preserve"> IF(F207="","",VLOOKUP(G207,'Paramètres figés'!$O$3:$P$31,2,FALSE))</f>
        <v/>
      </c>
      <c r="I207" s="15"/>
      <c r="J207" s="69" t="str">
        <f xml:space="preserve"> IFERROR(VLOOKUP(I207,'Paramètres figés'!$C$3:$D$20,2,FALSE),"")</f>
        <v/>
      </c>
      <c r="K207" s="12"/>
      <c r="L207" s="12"/>
      <c r="M207" s="12"/>
      <c r="N207" s="12"/>
      <c r="O207" s="12"/>
      <c r="P207" s="17"/>
      <c r="Q207" s="17"/>
      <c r="R207" s="17"/>
      <c r="S207" s="17"/>
      <c r="T207" s="17"/>
      <c r="U207" s="17"/>
      <c r="V207" s="17"/>
      <c r="W207" s="17"/>
      <c r="X207" s="16" t="str">
        <f>IF(V207="","",IF(W207="",INT(('Synthèse des résultats'!$G$1-V207)/7),INT((W207-V207)/7)))</f>
        <v/>
      </c>
      <c r="Y207" s="17"/>
      <c r="Z207" s="17"/>
    </row>
    <row r="208" spans="1:26" x14ac:dyDescent="0.25">
      <c r="A208" s="12"/>
      <c r="B208" s="17"/>
      <c r="C208" s="12"/>
      <c r="D208" s="12"/>
      <c r="E208" s="12"/>
      <c r="F208" s="12"/>
      <c r="G208" s="14" t="str">
        <f>IF(F208="","",INT(('Synthèse des résultats'!$G$1-Données!F208)/365.25))</f>
        <v/>
      </c>
      <c r="H208" s="14" t="str">
        <f xml:space="preserve"> IF(F208="","",VLOOKUP(G208,'Paramètres figés'!$O$3:$P$31,2,FALSE))</f>
        <v/>
      </c>
      <c r="I208" s="15"/>
      <c r="J208" s="69" t="str">
        <f xml:space="preserve"> IFERROR(VLOOKUP(I208,'Paramètres figés'!$C$3:$D$20,2,FALSE),"")</f>
        <v/>
      </c>
      <c r="K208" s="12"/>
      <c r="L208" s="12"/>
      <c r="M208" s="12"/>
      <c r="N208" s="12"/>
      <c r="O208" s="12"/>
      <c r="P208" s="17"/>
      <c r="Q208" s="17"/>
      <c r="R208" s="17"/>
      <c r="S208" s="17"/>
      <c r="T208" s="17"/>
      <c r="U208" s="17"/>
      <c r="V208" s="17"/>
      <c r="W208" s="17"/>
      <c r="X208" s="16" t="str">
        <f>IF(V208="","",IF(W208="",INT(('Synthèse des résultats'!$G$1-V208)/7),INT((W208-V208)/7)))</f>
        <v/>
      </c>
      <c r="Y208" s="17"/>
      <c r="Z208" s="17"/>
    </row>
    <row r="209" spans="1:26" x14ac:dyDescent="0.25">
      <c r="A209" s="12"/>
      <c r="B209" s="17"/>
      <c r="C209" s="12"/>
      <c r="D209" s="12"/>
      <c r="E209" s="12"/>
      <c r="F209" s="12"/>
      <c r="G209" s="14" t="str">
        <f>IF(F209="","",INT(('Synthèse des résultats'!$G$1-Données!F209)/365.25))</f>
        <v/>
      </c>
      <c r="H209" s="14" t="str">
        <f xml:space="preserve"> IF(F209="","",VLOOKUP(G209,'Paramètres figés'!$O$3:$P$31,2,FALSE))</f>
        <v/>
      </c>
      <c r="I209" s="15"/>
      <c r="J209" s="69" t="str">
        <f xml:space="preserve"> IFERROR(VLOOKUP(I209,'Paramètres figés'!$C$3:$D$20,2,FALSE),"")</f>
        <v/>
      </c>
      <c r="K209" s="12"/>
      <c r="L209" s="12"/>
      <c r="M209" s="12"/>
      <c r="N209" s="12"/>
      <c r="O209" s="12"/>
      <c r="P209" s="17"/>
      <c r="Q209" s="17"/>
      <c r="R209" s="17"/>
      <c r="S209" s="17"/>
      <c r="T209" s="17"/>
      <c r="U209" s="17"/>
      <c r="V209" s="17"/>
      <c r="W209" s="17"/>
      <c r="X209" s="16" t="str">
        <f>IF(V209="","",IF(W209="",INT(('Synthèse des résultats'!$G$1-V209)/7),INT((W209-V209)/7)))</f>
        <v/>
      </c>
      <c r="Y209" s="17"/>
      <c r="Z209" s="17"/>
    </row>
    <row r="210" spans="1:26" x14ac:dyDescent="0.25">
      <c r="A210" s="12"/>
      <c r="B210" s="17"/>
      <c r="C210" s="12"/>
      <c r="D210" s="12"/>
      <c r="E210" s="12"/>
      <c r="F210" s="12"/>
      <c r="G210" s="14" t="str">
        <f>IF(F210="","",INT(('Synthèse des résultats'!$G$1-Données!F210)/365.25))</f>
        <v/>
      </c>
      <c r="H210" s="14" t="str">
        <f xml:space="preserve"> IF(F210="","",VLOOKUP(G210,'Paramètres figés'!$O$3:$P$31,2,FALSE))</f>
        <v/>
      </c>
      <c r="I210" s="15"/>
      <c r="J210" s="69" t="str">
        <f xml:space="preserve"> IFERROR(VLOOKUP(I210,'Paramètres figés'!$C$3:$D$20,2,FALSE),"")</f>
        <v/>
      </c>
      <c r="K210" s="12"/>
      <c r="L210" s="12"/>
      <c r="M210" s="12"/>
      <c r="N210" s="12"/>
      <c r="O210" s="12"/>
      <c r="P210" s="17"/>
      <c r="Q210" s="17"/>
      <c r="R210" s="17"/>
      <c r="S210" s="17"/>
      <c r="T210" s="17"/>
      <c r="U210" s="17"/>
      <c r="V210" s="17"/>
      <c r="W210" s="17"/>
      <c r="X210" s="16" t="str">
        <f>IF(V210="","",IF(W210="",INT(('Synthèse des résultats'!$G$1-V210)/7),INT((W210-V210)/7)))</f>
        <v/>
      </c>
      <c r="Y210" s="17"/>
      <c r="Z210" s="17"/>
    </row>
    <row r="211" spans="1:26" x14ac:dyDescent="0.25">
      <c r="A211" s="12"/>
      <c r="B211" s="17"/>
      <c r="C211" s="12"/>
      <c r="D211" s="12"/>
      <c r="E211" s="12"/>
      <c r="F211" s="12"/>
      <c r="G211" s="14" t="str">
        <f>IF(F211="","",INT(('Synthèse des résultats'!$G$1-Données!F211)/365.25))</f>
        <v/>
      </c>
      <c r="H211" s="14" t="str">
        <f xml:space="preserve"> IF(F211="","",VLOOKUP(G211,'Paramètres figés'!$O$3:$P$31,2,FALSE))</f>
        <v/>
      </c>
      <c r="I211" s="15"/>
      <c r="J211" s="69" t="str">
        <f xml:space="preserve"> IFERROR(VLOOKUP(I211,'Paramètres figés'!$C$3:$D$20,2,FALSE),"")</f>
        <v/>
      </c>
      <c r="K211" s="12"/>
      <c r="L211" s="12"/>
      <c r="M211" s="12"/>
      <c r="N211" s="12"/>
      <c r="O211" s="12"/>
      <c r="P211" s="17"/>
      <c r="Q211" s="17"/>
      <c r="R211" s="17"/>
      <c r="S211" s="17"/>
      <c r="T211" s="17"/>
      <c r="U211" s="17"/>
      <c r="V211" s="17"/>
      <c r="W211" s="17"/>
      <c r="X211" s="16" t="str">
        <f>IF(V211="","",IF(W211="",INT(('Synthèse des résultats'!$G$1-V211)/7),INT((W211-V211)/7)))</f>
        <v/>
      </c>
      <c r="Y211" s="17"/>
      <c r="Z211" s="17"/>
    </row>
    <row r="212" spans="1:26" x14ac:dyDescent="0.25">
      <c r="A212" s="12"/>
      <c r="B212" s="17"/>
      <c r="C212" s="12"/>
      <c r="D212" s="12"/>
      <c r="E212" s="12"/>
      <c r="F212" s="12"/>
      <c r="G212" s="14" t="str">
        <f>IF(F212="","",INT(('Synthèse des résultats'!$G$1-Données!F212)/365.25))</f>
        <v/>
      </c>
      <c r="H212" s="14" t="str">
        <f xml:space="preserve"> IF(F212="","",VLOOKUP(G212,'Paramètres figés'!$O$3:$P$31,2,FALSE))</f>
        <v/>
      </c>
      <c r="I212" s="15"/>
      <c r="J212" s="69" t="str">
        <f xml:space="preserve"> IFERROR(VLOOKUP(I212,'Paramètres figés'!$C$3:$D$20,2,FALSE),"")</f>
        <v/>
      </c>
      <c r="K212" s="12"/>
      <c r="L212" s="12"/>
      <c r="M212" s="12"/>
      <c r="N212" s="12"/>
      <c r="O212" s="12"/>
      <c r="P212" s="17"/>
      <c r="Q212" s="17"/>
      <c r="R212" s="17"/>
      <c r="S212" s="17"/>
      <c r="T212" s="17"/>
      <c r="U212" s="17"/>
      <c r="V212" s="17"/>
      <c r="W212" s="17"/>
      <c r="X212" s="16" t="str">
        <f>IF(V212="","",IF(W212="",INT(('Synthèse des résultats'!$G$1-V212)/7),INT((W212-V212)/7)))</f>
        <v/>
      </c>
      <c r="Y212" s="17"/>
      <c r="Z212" s="17"/>
    </row>
    <row r="213" spans="1:26" x14ac:dyDescent="0.25">
      <c r="A213" s="12"/>
      <c r="B213" s="17"/>
      <c r="C213" s="12"/>
      <c r="D213" s="12"/>
      <c r="E213" s="12"/>
      <c r="F213" s="12"/>
      <c r="G213" s="14" t="str">
        <f>IF(F213="","",INT(('Synthèse des résultats'!$G$1-Données!F213)/365.25))</f>
        <v/>
      </c>
      <c r="H213" s="14" t="str">
        <f xml:space="preserve"> IF(F213="","",VLOOKUP(G213,'Paramètres figés'!$O$3:$P$31,2,FALSE))</f>
        <v/>
      </c>
      <c r="I213" s="15"/>
      <c r="J213" s="69" t="str">
        <f xml:space="preserve"> IFERROR(VLOOKUP(I213,'Paramètres figés'!$C$3:$D$20,2,FALSE),"")</f>
        <v/>
      </c>
      <c r="K213" s="12"/>
      <c r="L213" s="12"/>
      <c r="M213" s="12"/>
      <c r="N213" s="12"/>
      <c r="O213" s="12"/>
      <c r="P213" s="17"/>
      <c r="Q213" s="17"/>
      <c r="R213" s="17"/>
      <c r="S213" s="17"/>
      <c r="T213" s="17"/>
      <c r="U213" s="17"/>
      <c r="V213" s="17"/>
      <c r="W213" s="17"/>
      <c r="X213" s="16" t="str">
        <f>IF(V213="","",IF(W213="",INT(('Synthèse des résultats'!$G$1-V213)/7),INT((W213-V213)/7)))</f>
        <v/>
      </c>
      <c r="Y213" s="17"/>
      <c r="Z213" s="17"/>
    </row>
    <row r="214" spans="1:26" x14ac:dyDescent="0.25">
      <c r="A214" s="12"/>
      <c r="B214" s="17"/>
      <c r="C214" s="12"/>
      <c r="D214" s="12"/>
      <c r="E214" s="12"/>
      <c r="F214" s="12"/>
      <c r="G214" s="14" t="str">
        <f>IF(F214="","",INT(('Synthèse des résultats'!$G$1-Données!F214)/365.25))</f>
        <v/>
      </c>
      <c r="H214" s="14" t="str">
        <f xml:space="preserve"> IF(F214="","",VLOOKUP(G214,'Paramètres figés'!$O$3:$P$31,2,FALSE))</f>
        <v/>
      </c>
      <c r="I214" s="15"/>
      <c r="J214" s="69" t="str">
        <f xml:space="preserve"> IFERROR(VLOOKUP(I214,'Paramètres figés'!$C$3:$D$20,2,FALSE),"")</f>
        <v/>
      </c>
      <c r="K214" s="12"/>
      <c r="L214" s="12"/>
      <c r="M214" s="12"/>
      <c r="N214" s="12"/>
      <c r="O214" s="12"/>
      <c r="P214" s="17"/>
      <c r="Q214" s="17"/>
      <c r="R214" s="17"/>
      <c r="S214" s="17"/>
      <c r="T214" s="17"/>
      <c r="U214" s="17"/>
      <c r="V214" s="17"/>
      <c r="W214" s="17"/>
      <c r="X214" s="16" t="str">
        <f>IF(V214="","",IF(W214="",INT(('Synthèse des résultats'!$G$1-V214)/7),INT((W214-V214)/7)))</f>
        <v/>
      </c>
      <c r="Y214" s="17"/>
      <c r="Z214" s="17"/>
    </row>
    <row r="215" spans="1:26" x14ac:dyDescent="0.25">
      <c r="A215" s="12"/>
      <c r="B215" s="17"/>
      <c r="C215" s="12"/>
      <c r="D215" s="12"/>
      <c r="E215" s="12"/>
      <c r="F215" s="12"/>
      <c r="G215" s="14" t="str">
        <f>IF(F215="","",INT(('Synthèse des résultats'!$G$1-Données!F215)/365.25))</f>
        <v/>
      </c>
      <c r="H215" s="14" t="str">
        <f xml:space="preserve"> IF(F215="","",VLOOKUP(G215,'Paramètres figés'!$O$3:$P$31,2,FALSE))</f>
        <v/>
      </c>
      <c r="I215" s="15"/>
      <c r="J215" s="69" t="str">
        <f xml:space="preserve"> IFERROR(VLOOKUP(I215,'Paramètres figés'!$C$3:$D$20,2,FALSE),"")</f>
        <v/>
      </c>
      <c r="K215" s="12"/>
      <c r="L215" s="12"/>
      <c r="M215" s="12"/>
      <c r="N215" s="12"/>
      <c r="O215" s="12"/>
      <c r="P215" s="17"/>
      <c r="Q215" s="17"/>
      <c r="R215" s="17"/>
      <c r="S215" s="17"/>
      <c r="T215" s="17"/>
      <c r="U215" s="17"/>
      <c r="V215" s="17"/>
      <c r="W215" s="17"/>
      <c r="X215" s="16" t="str">
        <f>IF(V215="","",IF(W215="",INT(('Synthèse des résultats'!$G$1-V215)/7),INT((W215-V215)/7)))</f>
        <v/>
      </c>
      <c r="Y215" s="17"/>
      <c r="Z215" s="17"/>
    </row>
    <row r="216" spans="1:26" x14ac:dyDescent="0.25">
      <c r="A216" s="12"/>
      <c r="B216" s="17"/>
      <c r="C216" s="12"/>
      <c r="D216" s="12"/>
      <c r="E216" s="12"/>
      <c r="F216" s="12"/>
      <c r="G216" s="14" t="str">
        <f>IF(F216="","",INT(('Synthèse des résultats'!$G$1-Données!F216)/365.25))</f>
        <v/>
      </c>
      <c r="H216" s="14" t="str">
        <f xml:space="preserve"> IF(F216="","",VLOOKUP(G216,'Paramètres figés'!$O$3:$P$31,2,FALSE))</f>
        <v/>
      </c>
      <c r="I216" s="15"/>
      <c r="J216" s="69" t="str">
        <f xml:space="preserve"> IFERROR(VLOOKUP(I216,'Paramètres figés'!$C$3:$D$20,2,FALSE),"")</f>
        <v/>
      </c>
      <c r="K216" s="12"/>
      <c r="L216" s="12"/>
      <c r="M216" s="12"/>
      <c r="N216" s="12"/>
      <c r="O216" s="12"/>
      <c r="P216" s="17"/>
      <c r="Q216" s="17"/>
      <c r="R216" s="17"/>
      <c r="S216" s="17"/>
      <c r="T216" s="17"/>
      <c r="U216" s="17"/>
      <c r="V216" s="17"/>
      <c r="W216" s="17"/>
      <c r="X216" s="16" t="str">
        <f>IF(V216="","",IF(W216="",INT(('Synthèse des résultats'!$G$1-V216)/7),INT((W216-V216)/7)))</f>
        <v/>
      </c>
      <c r="Y216" s="17"/>
      <c r="Z216" s="17"/>
    </row>
    <row r="217" spans="1:26" x14ac:dyDescent="0.25">
      <c r="A217" s="12"/>
      <c r="B217" s="17"/>
      <c r="C217" s="12"/>
      <c r="D217" s="12"/>
      <c r="E217" s="12"/>
      <c r="F217" s="12"/>
      <c r="G217" s="14" t="str">
        <f>IF(F217="","",INT(('Synthèse des résultats'!$G$1-Données!F217)/365.25))</f>
        <v/>
      </c>
      <c r="H217" s="14" t="str">
        <f xml:space="preserve"> IF(F217="","",VLOOKUP(G217,'Paramètres figés'!$O$3:$P$31,2,FALSE))</f>
        <v/>
      </c>
      <c r="I217" s="15"/>
      <c r="J217" s="69" t="str">
        <f xml:space="preserve"> IFERROR(VLOOKUP(I217,'Paramètres figés'!$C$3:$D$20,2,FALSE),"")</f>
        <v/>
      </c>
      <c r="K217" s="12"/>
      <c r="L217" s="12"/>
      <c r="M217" s="12"/>
      <c r="N217" s="12"/>
      <c r="O217" s="12"/>
      <c r="P217" s="17"/>
      <c r="Q217" s="17"/>
      <c r="R217" s="17"/>
      <c r="S217" s="17"/>
      <c r="T217" s="17"/>
      <c r="U217" s="17"/>
      <c r="V217" s="17"/>
      <c r="W217" s="17"/>
      <c r="X217" s="16" t="str">
        <f>IF(V217="","",IF(W217="",INT(('Synthèse des résultats'!$G$1-V217)/7),INT((W217-V217)/7)))</f>
        <v/>
      </c>
      <c r="Y217" s="17"/>
      <c r="Z217" s="17"/>
    </row>
    <row r="218" spans="1:26" x14ac:dyDescent="0.25">
      <c r="A218" s="12"/>
      <c r="B218" s="17"/>
      <c r="C218" s="12"/>
      <c r="D218" s="12"/>
      <c r="E218" s="12"/>
      <c r="F218" s="12"/>
      <c r="G218" s="14" t="str">
        <f>IF(F218="","",INT(('Synthèse des résultats'!$G$1-Données!F218)/365.25))</f>
        <v/>
      </c>
      <c r="H218" s="14" t="str">
        <f xml:space="preserve"> IF(F218="","",VLOOKUP(G218,'Paramètres figés'!$O$3:$P$31,2,FALSE))</f>
        <v/>
      </c>
      <c r="I218" s="15"/>
      <c r="J218" s="69" t="str">
        <f xml:space="preserve"> IFERROR(VLOOKUP(I218,'Paramètres figés'!$C$3:$D$20,2,FALSE),"")</f>
        <v/>
      </c>
      <c r="K218" s="12"/>
      <c r="L218" s="12"/>
      <c r="M218" s="12"/>
      <c r="N218" s="12"/>
      <c r="O218" s="12"/>
      <c r="P218" s="17"/>
      <c r="Q218" s="17"/>
      <c r="R218" s="17"/>
      <c r="S218" s="17"/>
      <c r="T218" s="17"/>
      <c r="U218" s="17"/>
      <c r="V218" s="17"/>
      <c r="W218" s="17"/>
      <c r="X218" s="16" t="str">
        <f>IF(V218="","",IF(W218="",INT(('Synthèse des résultats'!$G$1-V218)/7),INT((W218-V218)/7)))</f>
        <v/>
      </c>
      <c r="Y218" s="17"/>
      <c r="Z218" s="17"/>
    </row>
    <row r="219" spans="1:26" x14ac:dyDescent="0.25">
      <c r="A219" s="12"/>
      <c r="B219" s="17"/>
      <c r="C219" s="12"/>
      <c r="D219" s="12"/>
      <c r="E219" s="12"/>
      <c r="F219" s="12"/>
      <c r="G219" s="14" t="str">
        <f>IF(F219="","",INT(('Synthèse des résultats'!$G$1-Données!F219)/365.25))</f>
        <v/>
      </c>
      <c r="H219" s="14" t="str">
        <f xml:space="preserve"> IF(F219="","",VLOOKUP(G219,'Paramètres figés'!$O$3:$P$31,2,FALSE))</f>
        <v/>
      </c>
      <c r="I219" s="15"/>
      <c r="J219" s="69" t="str">
        <f xml:space="preserve"> IFERROR(VLOOKUP(I219,'Paramètres figés'!$C$3:$D$20,2,FALSE),"")</f>
        <v/>
      </c>
      <c r="K219" s="12"/>
      <c r="L219" s="12"/>
      <c r="M219" s="12"/>
      <c r="N219" s="12"/>
      <c r="O219" s="12"/>
      <c r="P219" s="17"/>
      <c r="Q219" s="17"/>
      <c r="R219" s="17"/>
      <c r="S219" s="17"/>
      <c r="T219" s="17"/>
      <c r="U219" s="17"/>
      <c r="V219" s="17"/>
      <c r="W219" s="17"/>
      <c r="X219" s="16" t="str">
        <f>IF(V219="","",IF(W219="",INT(('Synthèse des résultats'!$G$1-V219)/7),INT((W219-V219)/7)))</f>
        <v/>
      </c>
      <c r="Y219" s="17"/>
      <c r="Z219" s="17"/>
    </row>
    <row r="220" spans="1:26" x14ac:dyDescent="0.25">
      <c r="A220" s="12"/>
      <c r="B220" s="17"/>
      <c r="C220" s="12"/>
      <c r="D220" s="12"/>
      <c r="E220" s="12"/>
      <c r="F220" s="12"/>
      <c r="G220" s="14" t="str">
        <f>IF(F220="","",INT(('Synthèse des résultats'!$G$1-Données!F220)/365.25))</f>
        <v/>
      </c>
      <c r="H220" s="14" t="str">
        <f xml:space="preserve"> IF(F220="","",VLOOKUP(G220,'Paramètres figés'!$O$3:$P$31,2,FALSE))</f>
        <v/>
      </c>
      <c r="I220" s="15"/>
      <c r="J220" s="69" t="str">
        <f xml:space="preserve"> IFERROR(VLOOKUP(I220,'Paramètres figés'!$C$3:$D$20,2,FALSE),"")</f>
        <v/>
      </c>
      <c r="K220" s="12"/>
      <c r="L220" s="12"/>
      <c r="M220" s="12"/>
      <c r="N220" s="12"/>
      <c r="O220" s="12"/>
      <c r="P220" s="17"/>
      <c r="Q220" s="17"/>
      <c r="R220" s="17"/>
      <c r="S220" s="17"/>
      <c r="T220" s="17"/>
      <c r="U220" s="17"/>
      <c r="V220" s="17"/>
      <c r="W220" s="17"/>
      <c r="X220" s="16" t="str">
        <f>IF(V220="","",IF(W220="",INT(('Synthèse des résultats'!$G$1-V220)/7),INT((W220-V220)/7)))</f>
        <v/>
      </c>
      <c r="Y220" s="17"/>
      <c r="Z220" s="17"/>
    </row>
    <row r="221" spans="1:26" x14ac:dyDescent="0.25">
      <c r="A221" s="12"/>
      <c r="B221" s="17"/>
      <c r="C221" s="12"/>
      <c r="D221" s="12"/>
      <c r="E221" s="12"/>
      <c r="F221" s="12"/>
      <c r="G221" s="14" t="str">
        <f>IF(F221="","",INT(('Synthèse des résultats'!$G$1-Données!F221)/365.25))</f>
        <v/>
      </c>
      <c r="H221" s="14" t="str">
        <f xml:space="preserve"> IF(F221="","",VLOOKUP(G221,'Paramètres figés'!$O$3:$P$31,2,FALSE))</f>
        <v/>
      </c>
      <c r="I221" s="15"/>
      <c r="J221" s="69" t="str">
        <f xml:space="preserve"> IFERROR(VLOOKUP(I221,'Paramètres figés'!$C$3:$D$20,2,FALSE),"")</f>
        <v/>
      </c>
      <c r="K221" s="12"/>
      <c r="L221" s="12"/>
      <c r="M221" s="12"/>
      <c r="N221" s="12"/>
      <c r="O221" s="12"/>
      <c r="P221" s="17"/>
      <c r="Q221" s="17"/>
      <c r="R221" s="17"/>
      <c r="S221" s="17"/>
      <c r="T221" s="17"/>
      <c r="U221" s="17"/>
      <c r="V221" s="17"/>
      <c r="W221" s="17"/>
      <c r="X221" s="16" t="str">
        <f>IF(V221="","",IF(W221="",INT(('Synthèse des résultats'!$G$1-V221)/7),INT((W221-V221)/7)))</f>
        <v/>
      </c>
      <c r="Y221" s="17"/>
      <c r="Z221" s="17"/>
    </row>
    <row r="222" spans="1:26" x14ac:dyDescent="0.25">
      <c r="A222" s="12"/>
      <c r="B222" s="17"/>
      <c r="C222" s="12"/>
      <c r="D222" s="12"/>
      <c r="E222" s="12"/>
      <c r="F222" s="12"/>
      <c r="G222" s="14" t="str">
        <f>IF(F222="","",INT(('Synthèse des résultats'!$G$1-Données!F222)/365.25))</f>
        <v/>
      </c>
      <c r="H222" s="14" t="str">
        <f xml:space="preserve"> IF(F222="","",VLOOKUP(G222,'Paramètres figés'!$O$3:$P$31,2,FALSE))</f>
        <v/>
      </c>
      <c r="I222" s="15"/>
      <c r="J222" s="69" t="str">
        <f xml:space="preserve"> IFERROR(VLOOKUP(I222,'Paramètres figés'!$C$3:$D$20,2,FALSE),"")</f>
        <v/>
      </c>
      <c r="K222" s="12"/>
      <c r="L222" s="12"/>
      <c r="M222" s="12"/>
      <c r="N222" s="12"/>
      <c r="O222" s="12"/>
      <c r="P222" s="17"/>
      <c r="Q222" s="17"/>
      <c r="R222" s="17"/>
      <c r="S222" s="17"/>
      <c r="T222" s="17"/>
      <c r="U222" s="17"/>
      <c r="V222" s="17"/>
      <c r="W222" s="17"/>
      <c r="X222" s="16" t="str">
        <f>IF(V222="","",IF(W222="",INT(('Synthèse des résultats'!$G$1-V222)/7),INT((W222-V222)/7)))</f>
        <v/>
      </c>
      <c r="Y222" s="17"/>
      <c r="Z222" s="17"/>
    </row>
    <row r="223" spans="1:26" x14ac:dyDescent="0.25">
      <c r="A223" s="12"/>
      <c r="B223" s="17"/>
      <c r="C223" s="12"/>
      <c r="D223" s="12"/>
      <c r="E223" s="12"/>
      <c r="F223" s="12"/>
      <c r="G223" s="14" t="str">
        <f>IF(F223="","",INT(('Synthèse des résultats'!$G$1-Données!F223)/365.25))</f>
        <v/>
      </c>
      <c r="H223" s="14" t="str">
        <f xml:space="preserve"> IF(F223="","",VLOOKUP(G223,'Paramètres figés'!$O$3:$P$31,2,FALSE))</f>
        <v/>
      </c>
      <c r="I223" s="15"/>
      <c r="J223" s="69" t="str">
        <f xml:space="preserve"> IFERROR(VLOOKUP(I223,'Paramètres figés'!$C$3:$D$20,2,FALSE),"")</f>
        <v/>
      </c>
      <c r="K223" s="12"/>
      <c r="L223" s="12"/>
      <c r="M223" s="12"/>
      <c r="N223" s="12"/>
      <c r="O223" s="12"/>
      <c r="P223" s="17"/>
      <c r="Q223" s="17"/>
      <c r="R223" s="17"/>
      <c r="S223" s="17"/>
      <c r="T223" s="17"/>
      <c r="U223" s="17"/>
      <c r="V223" s="17"/>
      <c r="W223" s="17"/>
      <c r="X223" s="16" t="str">
        <f>IF(V223="","",IF(W223="",INT(('Synthèse des résultats'!$G$1-V223)/7),INT((W223-V223)/7)))</f>
        <v/>
      </c>
      <c r="Y223" s="17"/>
      <c r="Z223" s="17"/>
    </row>
    <row r="224" spans="1:26" x14ac:dyDescent="0.25">
      <c r="A224" s="12"/>
      <c r="B224" s="17"/>
      <c r="C224" s="12"/>
      <c r="D224" s="12"/>
      <c r="E224" s="12"/>
      <c r="F224" s="12"/>
      <c r="G224" s="14" t="str">
        <f>IF(F224="","",INT(('Synthèse des résultats'!$G$1-Données!F224)/365.25))</f>
        <v/>
      </c>
      <c r="H224" s="14" t="str">
        <f xml:space="preserve"> IF(F224="","",VLOOKUP(G224,'Paramètres figés'!$O$3:$P$31,2,FALSE))</f>
        <v/>
      </c>
      <c r="I224" s="15"/>
      <c r="J224" s="69" t="str">
        <f xml:space="preserve"> IFERROR(VLOOKUP(I224,'Paramètres figés'!$C$3:$D$20,2,FALSE),"")</f>
        <v/>
      </c>
      <c r="K224" s="12"/>
      <c r="L224" s="12"/>
      <c r="M224" s="12"/>
      <c r="N224" s="12"/>
      <c r="O224" s="12"/>
      <c r="P224" s="17"/>
      <c r="Q224" s="17"/>
      <c r="R224" s="17"/>
      <c r="S224" s="17"/>
      <c r="T224" s="17"/>
      <c r="U224" s="17"/>
      <c r="V224" s="17"/>
      <c r="W224" s="17"/>
      <c r="X224" s="16" t="str">
        <f>IF(V224="","",IF(W224="",INT(('Synthèse des résultats'!$G$1-V224)/7),INT((W224-V224)/7)))</f>
        <v/>
      </c>
      <c r="Y224" s="17"/>
      <c r="Z224" s="17"/>
    </row>
    <row r="225" spans="1:26" x14ac:dyDescent="0.25">
      <c r="A225" s="12"/>
      <c r="B225" s="17"/>
      <c r="C225" s="12"/>
      <c r="D225" s="12"/>
      <c r="E225" s="12"/>
      <c r="F225" s="12"/>
      <c r="G225" s="14" t="str">
        <f>IF(F225="","",INT(('Synthèse des résultats'!$G$1-Données!F225)/365.25))</f>
        <v/>
      </c>
      <c r="H225" s="14" t="str">
        <f xml:space="preserve"> IF(F225="","",VLOOKUP(G225,'Paramètres figés'!$O$3:$P$31,2,FALSE))</f>
        <v/>
      </c>
      <c r="I225" s="15"/>
      <c r="J225" s="69" t="str">
        <f xml:space="preserve"> IFERROR(VLOOKUP(I225,'Paramètres figés'!$C$3:$D$20,2,FALSE),"")</f>
        <v/>
      </c>
      <c r="K225" s="12"/>
      <c r="L225" s="12"/>
      <c r="M225" s="12"/>
      <c r="N225" s="12"/>
      <c r="O225" s="12"/>
      <c r="P225" s="17"/>
      <c r="Q225" s="17"/>
      <c r="R225" s="17"/>
      <c r="S225" s="17"/>
      <c r="T225" s="17"/>
      <c r="U225" s="17"/>
      <c r="V225" s="17"/>
      <c r="W225" s="17"/>
      <c r="X225" s="16" t="str">
        <f>IF(V225="","",IF(W225="",INT(('Synthèse des résultats'!$G$1-V225)/7),INT((W225-V225)/7)))</f>
        <v/>
      </c>
      <c r="Y225" s="17"/>
      <c r="Z225" s="17"/>
    </row>
    <row r="226" spans="1:26" x14ac:dyDescent="0.25">
      <c r="A226" s="12"/>
      <c r="B226" s="17"/>
      <c r="C226" s="12"/>
      <c r="D226" s="12"/>
      <c r="E226" s="12"/>
      <c r="F226" s="12"/>
      <c r="G226" s="14" t="str">
        <f>IF(F226="","",INT(('Synthèse des résultats'!$G$1-Données!F226)/365.25))</f>
        <v/>
      </c>
      <c r="H226" s="14" t="str">
        <f xml:space="preserve"> IF(F226="","",VLOOKUP(G226,'Paramètres figés'!$O$3:$P$31,2,FALSE))</f>
        <v/>
      </c>
      <c r="I226" s="15"/>
      <c r="J226" s="69" t="str">
        <f xml:space="preserve"> IFERROR(VLOOKUP(I226,'Paramètres figés'!$C$3:$D$20,2,FALSE),"")</f>
        <v/>
      </c>
      <c r="K226" s="12"/>
      <c r="L226" s="12"/>
      <c r="M226" s="12"/>
      <c r="N226" s="12"/>
      <c r="O226" s="12"/>
      <c r="P226" s="17"/>
      <c r="Q226" s="17"/>
      <c r="R226" s="17"/>
      <c r="S226" s="17"/>
      <c r="T226" s="17"/>
      <c r="U226" s="17"/>
      <c r="V226" s="17"/>
      <c r="W226" s="17"/>
      <c r="X226" s="16" t="str">
        <f>IF(V226="","",IF(W226="",INT(('Synthèse des résultats'!$G$1-V226)/7),INT((W226-V226)/7)))</f>
        <v/>
      </c>
      <c r="Y226" s="17"/>
      <c r="Z226" s="17"/>
    </row>
    <row r="227" spans="1:26" x14ac:dyDescent="0.25">
      <c r="A227" s="12"/>
      <c r="B227" s="17"/>
      <c r="C227" s="12"/>
      <c r="D227" s="12"/>
      <c r="E227" s="12"/>
      <c r="F227" s="12"/>
      <c r="G227" s="14" t="str">
        <f>IF(F227="","",INT(('Synthèse des résultats'!$G$1-Données!F227)/365.25))</f>
        <v/>
      </c>
      <c r="H227" s="14" t="str">
        <f xml:space="preserve"> IF(F227="","",VLOOKUP(G227,'Paramètres figés'!$O$3:$P$31,2,FALSE))</f>
        <v/>
      </c>
      <c r="I227" s="15"/>
      <c r="J227" s="69" t="str">
        <f xml:space="preserve"> IFERROR(VLOOKUP(I227,'Paramètres figés'!$C$3:$D$20,2,FALSE),"")</f>
        <v/>
      </c>
      <c r="K227" s="12"/>
      <c r="L227" s="12"/>
      <c r="M227" s="12"/>
      <c r="N227" s="12"/>
      <c r="O227" s="12"/>
      <c r="P227" s="17"/>
      <c r="Q227" s="17"/>
      <c r="R227" s="17"/>
      <c r="S227" s="17"/>
      <c r="T227" s="17"/>
      <c r="U227" s="17"/>
      <c r="V227" s="17"/>
      <c r="W227" s="17"/>
      <c r="X227" s="16" t="str">
        <f>IF(V227="","",IF(W227="",INT(('Synthèse des résultats'!$G$1-V227)/7),INT((W227-V227)/7)))</f>
        <v/>
      </c>
      <c r="Y227" s="17"/>
      <c r="Z227" s="17"/>
    </row>
    <row r="228" spans="1:26" x14ac:dyDescent="0.25">
      <c r="A228" s="12"/>
      <c r="B228" s="17"/>
      <c r="C228" s="12"/>
      <c r="D228" s="12"/>
      <c r="E228" s="12"/>
      <c r="F228" s="12"/>
      <c r="G228" s="14" t="str">
        <f>IF(F228="","",INT(('Synthèse des résultats'!$G$1-Données!F228)/365.25))</f>
        <v/>
      </c>
      <c r="H228" s="14" t="str">
        <f xml:space="preserve"> IF(F228="","",VLOOKUP(G228,'Paramètres figés'!$O$3:$P$31,2,FALSE))</f>
        <v/>
      </c>
      <c r="I228" s="15"/>
      <c r="J228" s="69" t="str">
        <f xml:space="preserve"> IFERROR(VLOOKUP(I228,'Paramètres figés'!$C$3:$D$20,2,FALSE),"")</f>
        <v/>
      </c>
      <c r="K228" s="12"/>
      <c r="L228" s="12"/>
      <c r="M228" s="12"/>
      <c r="N228" s="12"/>
      <c r="O228" s="12"/>
      <c r="P228" s="17"/>
      <c r="Q228" s="17"/>
      <c r="R228" s="17"/>
      <c r="S228" s="17"/>
      <c r="T228" s="17"/>
      <c r="U228" s="17"/>
      <c r="V228" s="17"/>
      <c r="W228" s="17"/>
      <c r="X228" s="16" t="str">
        <f>IF(V228="","",IF(W228="",INT(('Synthèse des résultats'!$G$1-V228)/7),INT((W228-V228)/7)))</f>
        <v/>
      </c>
      <c r="Y228" s="17"/>
      <c r="Z228" s="17"/>
    </row>
    <row r="229" spans="1:26" x14ac:dyDescent="0.25">
      <c r="A229" s="12"/>
      <c r="B229" s="17"/>
      <c r="C229" s="12"/>
      <c r="D229" s="12"/>
      <c r="E229" s="12"/>
      <c r="F229" s="12"/>
      <c r="G229" s="14" t="str">
        <f>IF(F229="","",INT(('Synthèse des résultats'!$G$1-Données!F229)/365.25))</f>
        <v/>
      </c>
      <c r="H229" s="14" t="str">
        <f xml:space="preserve"> IF(F229="","",VLOOKUP(G229,'Paramètres figés'!$O$3:$P$31,2,FALSE))</f>
        <v/>
      </c>
      <c r="I229" s="15"/>
      <c r="J229" s="69" t="str">
        <f xml:space="preserve"> IFERROR(VLOOKUP(I229,'Paramètres figés'!$C$3:$D$20,2,FALSE),"")</f>
        <v/>
      </c>
      <c r="K229" s="12"/>
      <c r="L229" s="12"/>
      <c r="M229" s="12"/>
      <c r="N229" s="12"/>
      <c r="O229" s="12"/>
      <c r="P229" s="17"/>
      <c r="Q229" s="17"/>
      <c r="R229" s="17"/>
      <c r="S229" s="17"/>
      <c r="T229" s="17"/>
      <c r="U229" s="17"/>
      <c r="V229" s="17"/>
      <c r="W229" s="17"/>
      <c r="X229" s="16" t="str">
        <f>IF(V229="","",IF(W229="",INT(('Synthèse des résultats'!$G$1-V229)/7),INT((W229-V229)/7)))</f>
        <v/>
      </c>
      <c r="Y229" s="17"/>
      <c r="Z229" s="17"/>
    </row>
    <row r="230" spans="1:26" x14ac:dyDescent="0.25">
      <c r="A230" s="12"/>
      <c r="B230" s="17"/>
      <c r="C230" s="12"/>
      <c r="D230" s="12"/>
      <c r="E230" s="12"/>
      <c r="F230" s="12"/>
      <c r="G230" s="14" t="str">
        <f>IF(F230="","",INT(('Synthèse des résultats'!$G$1-Données!F230)/365.25))</f>
        <v/>
      </c>
      <c r="H230" s="14" t="str">
        <f xml:space="preserve"> IF(F230="","",VLOOKUP(G230,'Paramètres figés'!$O$3:$P$31,2,FALSE))</f>
        <v/>
      </c>
      <c r="I230" s="15"/>
      <c r="J230" s="69" t="str">
        <f xml:space="preserve"> IFERROR(VLOOKUP(I230,'Paramètres figés'!$C$3:$D$20,2,FALSE),"")</f>
        <v/>
      </c>
      <c r="K230" s="12"/>
      <c r="L230" s="12"/>
      <c r="M230" s="12"/>
      <c r="N230" s="12"/>
      <c r="O230" s="12"/>
      <c r="P230" s="17"/>
      <c r="Q230" s="17"/>
      <c r="R230" s="17"/>
      <c r="S230" s="17"/>
      <c r="T230" s="17"/>
      <c r="U230" s="17"/>
      <c r="V230" s="17"/>
      <c r="W230" s="17"/>
      <c r="X230" s="16" t="str">
        <f>IF(V230="","",IF(W230="",INT(('Synthèse des résultats'!$G$1-V230)/7),INT((W230-V230)/7)))</f>
        <v/>
      </c>
      <c r="Y230" s="17"/>
      <c r="Z230" s="17"/>
    </row>
    <row r="231" spans="1:26" x14ac:dyDescent="0.25">
      <c r="A231" s="12"/>
      <c r="B231" s="17"/>
      <c r="C231" s="12"/>
      <c r="D231" s="12"/>
      <c r="E231" s="12"/>
      <c r="F231" s="12"/>
      <c r="G231" s="14" t="str">
        <f>IF(F231="","",INT(('Synthèse des résultats'!$G$1-Données!F231)/365.25))</f>
        <v/>
      </c>
      <c r="H231" s="14" t="str">
        <f xml:space="preserve"> IF(F231="","",VLOOKUP(G231,'Paramètres figés'!$O$3:$P$31,2,FALSE))</f>
        <v/>
      </c>
      <c r="I231" s="15"/>
      <c r="J231" s="69" t="str">
        <f xml:space="preserve"> IFERROR(VLOOKUP(I231,'Paramètres figés'!$C$3:$D$20,2,FALSE),"")</f>
        <v/>
      </c>
      <c r="K231" s="12"/>
      <c r="L231" s="12"/>
      <c r="M231" s="12"/>
      <c r="N231" s="12"/>
      <c r="O231" s="12"/>
      <c r="P231" s="17"/>
      <c r="Q231" s="17"/>
      <c r="R231" s="17"/>
      <c r="S231" s="17"/>
      <c r="T231" s="17"/>
      <c r="U231" s="17"/>
      <c r="V231" s="17"/>
      <c r="W231" s="17"/>
      <c r="X231" s="16" t="str">
        <f>IF(V231="","",IF(W231="",INT(('Synthèse des résultats'!$G$1-V231)/7),INT((W231-V231)/7)))</f>
        <v/>
      </c>
      <c r="Y231" s="17"/>
      <c r="Z231" s="17"/>
    </row>
    <row r="232" spans="1:26" x14ac:dyDescent="0.25">
      <c r="A232" s="12"/>
      <c r="B232" s="17"/>
      <c r="C232" s="12"/>
      <c r="D232" s="12"/>
      <c r="E232" s="12"/>
      <c r="F232" s="12"/>
      <c r="G232" s="14" t="str">
        <f>IF(F232="","",INT(('Synthèse des résultats'!$G$1-Données!F232)/365.25))</f>
        <v/>
      </c>
      <c r="H232" s="14" t="str">
        <f xml:space="preserve"> IF(F232="","",VLOOKUP(G232,'Paramètres figés'!$O$3:$P$31,2,FALSE))</f>
        <v/>
      </c>
      <c r="I232" s="15"/>
      <c r="J232" s="69" t="str">
        <f xml:space="preserve"> IFERROR(VLOOKUP(I232,'Paramètres figés'!$C$3:$D$20,2,FALSE),"")</f>
        <v/>
      </c>
      <c r="K232" s="12"/>
      <c r="L232" s="12"/>
      <c r="M232" s="12"/>
      <c r="N232" s="12"/>
      <c r="O232" s="12"/>
      <c r="P232" s="17"/>
      <c r="Q232" s="17"/>
      <c r="R232" s="17"/>
      <c r="S232" s="17"/>
      <c r="T232" s="17"/>
      <c r="U232" s="17"/>
      <c r="V232" s="17"/>
      <c r="W232" s="17"/>
      <c r="X232" s="16" t="str">
        <f>IF(V232="","",IF(W232="",INT(('Synthèse des résultats'!$G$1-V232)/7),INT((W232-V232)/7)))</f>
        <v/>
      </c>
      <c r="Y232" s="17"/>
      <c r="Z232" s="17"/>
    </row>
    <row r="233" spans="1:26" x14ac:dyDescent="0.25">
      <c r="A233" s="12"/>
      <c r="B233" s="17"/>
      <c r="C233" s="12"/>
      <c r="D233" s="12"/>
      <c r="E233" s="12"/>
      <c r="F233" s="12"/>
      <c r="G233" s="14" t="str">
        <f>IF(F233="","",INT(('Synthèse des résultats'!$G$1-Données!F233)/365.25))</f>
        <v/>
      </c>
      <c r="H233" s="14" t="str">
        <f xml:space="preserve"> IF(F233="","",VLOOKUP(G233,'Paramètres figés'!$O$3:$P$31,2,FALSE))</f>
        <v/>
      </c>
      <c r="I233" s="15"/>
      <c r="J233" s="69" t="str">
        <f xml:space="preserve"> IFERROR(VLOOKUP(I233,'Paramètres figés'!$C$3:$D$20,2,FALSE),"")</f>
        <v/>
      </c>
      <c r="K233" s="12"/>
      <c r="L233" s="12"/>
      <c r="M233" s="12"/>
      <c r="N233" s="12"/>
      <c r="O233" s="12"/>
      <c r="P233" s="17"/>
      <c r="Q233" s="17"/>
      <c r="R233" s="17"/>
      <c r="S233" s="17"/>
      <c r="T233" s="17"/>
      <c r="U233" s="17"/>
      <c r="V233" s="17"/>
      <c r="W233" s="17"/>
      <c r="X233" s="16" t="str">
        <f>IF(V233="","",IF(W233="",INT(('Synthèse des résultats'!$G$1-V233)/7),INT((W233-V233)/7)))</f>
        <v/>
      </c>
      <c r="Y233" s="17"/>
      <c r="Z233" s="17"/>
    </row>
    <row r="234" spans="1:26" x14ac:dyDescent="0.25">
      <c r="A234" s="12"/>
      <c r="B234" s="17"/>
      <c r="C234" s="12"/>
      <c r="D234" s="12"/>
      <c r="E234" s="12"/>
      <c r="F234" s="12"/>
      <c r="G234" s="14" t="str">
        <f>IF(F234="","",INT(('Synthèse des résultats'!$G$1-Données!F234)/365.25))</f>
        <v/>
      </c>
      <c r="H234" s="14" t="str">
        <f xml:space="preserve"> IF(F234="","",VLOOKUP(G234,'Paramètres figés'!$O$3:$P$31,2,FALSE))</f>
        <v/>
      </c>
      <c r="I234" s="15"/>
      <c r="J234" s="69" t="str">
        <f xml:space="preserve"> IFERROR(VLOOKUP(I234,'Paramètres figés'!$C$3:$D$20,2,FALSE),"")</f>
        <v/>
      </c>
      <c r="K234" s="12"/>
      <c r="L234" s="12"/>
      <c r="M234" s="12"/>
      <c r="N234" s="12"/>
      <c r="O234" s="12"/>
      <c r="P234" s="17"/>
      <c r="Q234" s="17"/>
      <c r="R234" s="17"/>
      <c r="S234" s="17"/>
      <c r="T234" s="17"/>
      <c r="U234" s="17"/>
      <c r="V234" s="17"/>
      <c r="W234" s="17"/>
      <c r="X234" s="16" t="str">
        <f>IF(V234="","",IF(W234="",INT(('Synthèse des résultats'!$G$1-V234)/7),INT((W234-V234)/7)))</f>
        <v/>
      </c>
      <c r="Y234" s="17"/>
      <c r="Z234" s="17"/>
    </row>
    <row r="235" spans="1:26" x14ac:dyDescent="0.25">
      <c r="A235" s="12"/>
      <c r="B235" s="17"/>
      <c r="C235" s="12"/>
      <c r="D235" s="12"/>
      <c r="E235" s="12"/>
      <c r="F235" s="12"/>
      <c r="G235" s="14" t="str">
        <f>IF(F235="","",INT(('Synthèse des résultats'!$G$1-Données!F235)/365.25))</f>
        <v/>
      </c>
      <c r="H235" s="14" t="str">
        <f xml:space="preserve"> IF(F235="","",VLOOKUP(G235,'Paramètres figés'!$O$3:$P$31,2,FALSE))</f>
        <v/>
      </c>
      <c r="I235" s="15"/>
      <c r="J235" s="69" t="str">
        <f xml:space="preserve"> IFERROR(VLOOKUP(I235,'Paramètres figés'!$C$3:$D$20,2,FALSE),"")</f>
        <v/>
      </c>
      <c r="K235" s="12"/>
      <c r="L235" s="12"/>
      <c r="M235" s="12"/>
      <c r="N235" s="12"/>
      <c r="O235" s="12"/>
      <c r="P235" s="17"/>
      <c r="Q235" s="17"/>
      <c r="R235" s="17"/>
      <c r="S235" s="17"/>
      <c r="T235" s="17"/>
      <c r="U235" s="17"/>
      <c r="V235" s="17"/>
      <c r="W235" s="17"/>
      <c r="X235" s="16" t="str">
        <f>IF(V235="","",IF(W235="",INT(('Synthèse des résultats'!$G$1-V235)/7),INT((W235-V235)/7)))</f>
        <v/>
      </c>
      <c r="Y235" s="17"/>
      <c r="Z235" s="17"/>
    </row>
    <row r="236" spans="1:26" x14ac:dyDescent="0.25">
      <c r="A236" s="12"/>
      <c r="B236" s="17"/>
      <c r="C236" s="12"/>
      <c r="D236" s="12"/>
      <c r="E236" s="12"/>
      <c r="F236" s="12"/>
      <c r="G236" s="14" t="str">
        <f>IF(F236="","",INT(('Synthèse des résultats'!$G$1-Données!F236)/365.25))</f>
        <v/>
      </c>
      <c r="H236" s="14" t="str">
        <f xml:space="preserve"> IF(F236="","",VLOOKUP(G236,'Paramètres figés'!$O$3:$P$31,2,FALSE))</f>
        <v/>
      </c>
      <c r="I236" s="15"/>
      <c r="J236" s="69" t="str">
        <f xml:space="preserve"> IFERROR(VLOOKUP(I236,'Paramètres figés'!$C$3:$D$20,2,FALSE),"")</f>
        <v/>
      </c>
      <c r="K236" s="12"/>
      <c r="L236" s="12"/>
      <c r="M236" s="12"/>
      <c r="N236" s="12"/>
      <c r="O236" s="12"/>
      <c r="P236" s="17"/>
      <c r="Q236" s="17"/>
      <c r="R236" s="17"/>
      <c r="S236" s="17"/>
      <c r="T236" s="17"/>
      <c r="U236" s="17"/>
      <c r="V236" s="17"/>
      <c r="W236" s="17"/>
      <c r="X236" s="16" t="str">
        <f>IF(V236="","",IF(W236="",INT(('Synthèse des résultats'!$G$1-V236)/7),INT((W236-V236)/7)))</f>
        <v/>
      </c>
      <c r="Y236" s="17"/>
      <c r="Z236" s="17"/>
    </row>
    <row r="237" spans="1:26" x14ac:dyDescent="0.25">
      <c r="A237" s="12"/>
      <c r="B237" s="17"/>
      <c r="C237" s="12"/>
      <c r="D237" s="12"/>
      <c r="E237" s="12"/>
      <c r="F237" s="12"/>
      <c r="G237" s="14" t="str">
        <f>IF(F237="","",INT(('Synthèse des résultats'!$G$1-Données!F237)/365.25))</f>
        <v/>
      </c>
      <c r="H237" s="14" t="str">
        <f xml:space="preserve"> IF(F237="","",VLOOKUP(G237,'Paramètres figés'!$O$3:$P$31,2,FALSE))</f>
        <v/>
      </c>
      <c r="I237" s="15"/>
      <c r="J237" s="69" t="str">
        <f xml:space="preserve"> IFERROR(VLOOKUP(I237,'Paramètres figés'!$C$3:$D$20,2,FALSE),"")</f>
        <v/>
      </c>
      <c r="K237" s="12"/>
      <c r="L237" s="12"/>
      <c r="M237" s="12"/>
      <c r="N237" s="12"/>
      <c r="O237" s="12"/>
      <c r="P237" s="17"/>
      <c r="Q237" s="17"/>
      <c r="R237" s="17"/>
      <c r="S237" s="17"/>
      <c r="T237" s="17"/>
      <c r="U237" s="17"/>
      <c r="V237" s="17"/>
      <c r="W237" s="17"/>
      <c r="X237" s="16" t="str">
        <f>IF(V237="","",IF(W237="",INT(('Synthèse des résultats'!$G$1-V237)/7),INT((W237-V237)/7)))</f>
        <v/>
      </c>
      <c r="Y237" s="17"/>
      <c r="Z237" s="17"/>
    </row>
    <row r="238" spans="1:26" x14ac:dyDescent="0.25">
      <c r="A238" s="12"/>
      <c r="B238" s="17"/>
      <c r="C238" s="12"/>
      <c r="D238" s="12"/>
      <c r="E238" s="12"/>
      <c r="F238" s="12"/>
      <c r="G238" s="14" t="str">
        <f>IF(F238="","",INT(('Synthèse des résultats'!$G$1-Données!F238)/365.25))</f>
        <v/>
      </c>
      <c r="H238" s="14" t="str">
        <f xml:space="preserve"> IF(F238="","",VLOOKUP(G238,'Paramètres figés'!$O$3:$P$31,2,FALSE))</f>
        <v/>
      </c>
      <c r="I238" s="15"/>
      <c r="J238" s="69" t="str">
        <f xml:space="preserve"> IFERROR(VLOOKUP(I238,'Paramètres figés'!$C$3:$D$20,2,FALSE),"")</f>
        <v/>
      </c>
      <c r="K238" s="12"/>
      <c r="L238" s="12"/>
      <c r="M238" s="12"/>
      <c r="N238" s="12"/>
      <c r="O238" s="12"/>
      <c r="P238" s="17"/>
      <c r="Q238" s="17"/>
      <c r="R238" s="17"/>
      <c r="S238" s="17"/>
      <c r="T238" s="17"/>
      <c r="U238" s="17"/>
      <c r="V238" s="17"/>
      <c r="W238" s="17"/>
      <c r="X238" s="16" t="str">
        <f>IF(V238="","",IF(W238="",INT(('Synthèse des résultats'!$G$1-V238)/7),INT((W238-V238)/7)))</f>
        <v/>
      </c>
      <c r="Y238" s="17"/>
      <c r="Z238" s="17"/>
    </row>
    <row r="239" spans="1:26" x14ac:dyDescent="0.25">
      <c r="A239" s="12"/>
      <c r="B239" s="17"/>
      <c r="C239" s="12"/>
      <c r="D239" s="12"/>
      <c r="E239" s="12"/>
      <c r="F239" s="12"/>
      <c r="G239" s="14" t="str">
        <f>IF(F239="","",INT(('Synthèse des résultats'!$G$1-Données!F239)/365.25))</f>
        <v/>
      </c>
      <c r="H239" s="14" t="str">
        <f xml:space="preserve"> IF(F239="","",VLOOKUP(G239,'Paramètres figés'!$O$3:$P$31,2,FALSE))</f>
        <v/>
      </c>
      <c r="I239" s="15"/>
      <c r="J239" s="69" t="str">
        <f xml:space="preserve"> IFERROR(VLOOKUP(I239,'Paramètres figés'!$C$3:$D$20,2,FALSE),"")</f>
        <v/>
      </c>
      <c r="K239" s="12"/>
      <c r="L239" s="12"/>
      <c r="M239" s="12"/>
      <c r="N239" s="12"/>
      <c r="O239" s="12"/>
      <c r="P239" s="17"/>
      <c r="Q239" s="17"/>
      <c r="R239" s="17"/>
      <c r="S239" s="17"/>
      <c r="T239" s="17"/>
      <c r="U239" s="17"/>
      <c r="V239" s="17"/>
      <c r="W239" s="17"/>
      <c r="X239" s="16" t="str">
        <f>IF(V239="","",IF(W239="",INT(('Synthèse des résultats'!$G$1-V239)/7),INT((W239-V239)/7)))</f>
        <v/>
      </c>
      <c r="Y239" s="17"/>
      <c r="Z239" s="17"/>
    </row>
    <row r="240" spans="1:26" x14ac:dyDescent="0.25">
      <c r="A240" s="12"/>
      <c r="B240" s="17"/>
      <c r="C240" s="12"/>
      <c r="D240" s="12"/>
      <c r="E240" s="12"/>
      <c r="F240" s="12"/>
      <c r="G240" s="14" t="str">
        <f>IF(F240="","",INT(('Synthèse des résultats'!$G$1-Données!F240)/365.25))</f>
        <v/>
      </c>
      <c r="H240" s="14" t="str">
        <f xml:space="preserve"> IF(F240="","",VLOOKUP(G240,'Paramètres figés'!$O$3:$P$31,2,FALSE))</f>
        <v/>
      </c>
      <c r="I240" s="15"/>
      <c r="J240" s="69" t="str">
        <f xml:space="preserve"> IFERROR(VLOOKUP(I240,'Paramètres figés'!$C$3:$D$20,2,FALSE),"")</f>
        <v/>
      </c>
      <c r="K240" s="12"/>
      <c r="L240" s="12"/>
      <c r="M240" s="12"/>
      <c r="N240" s="12"/>
      <c r="O240" s="12"/>
      <c r="P240" s="17"/>
      <c r="Q240" s="17"/>
      <c r="R240" s="17"/>
      <c r="S240" s="17"/>
      <c r="T240" s="17"/>
      <c r="U240" s="17"/>
      <c r="V240" s="17"/>
      <c r="W240" s="17"/>
      <c r="X240" s="16" t="str">
        <f>IF(V240="","",IF(W240="",INT(('Synthèse des résultats'!$G$1-V240)/7),INT((W240-V240)/7)))</f>
        <v/>
      </c>
      <c r="Y240" s="17"/>
      <c r="Z240" s="17"/>
    </row>
    <row r="241" spans="1:26" x14ac:dyDescent="0.25">
      <c r="A241" s="12"/>
      <c r="B241" s="17"/>
      <c r="C241" s="12"/>
      <c r="D241" s="12"/>
      <c r="E241" s="12"/>
      <c r="F241" s="12"/>
      <c r="G241" s="14" t="str">
        <f>IF(F241="","",INT(('Synthèse des résultats'!$G$1-Données!F241)/365.25))</f>
        <v/>
      </c>
      <c r="H241" s="14" t="str">
        <f xml:space="preserve"> IF(F241="","",VLOOKUP(G241,'Paramètres figés'!$O$3:$P$31,2,FALSE))</f>
        <v/>
      </c>
      <c r="I241" s="15"/>
      <c r="J241" s="69" t="str">
        <f xml:space="preserve"> IFERROR(VLOOKUP(I241,'Paramètres figés'!$C$3:$D$20,2,FALSE),"")</f>
        <v/>
      </c>
      <c r="K241" s="12"/>
      <c r="L241" s="12"/>
      <c r="M241" s="12"/>
      <c r="N241" s="12"/>
      <c r="O241" s="12"/>
      <c r="P241" s="17"/>
      <c r="Q241" s="17"/>
      <c r="R241" s="17"/>
      <c r="S241" s="17"/>
      <c r="T241" s="17"/>
      <c r="U241" s="17"/>
      <c r="V241" s="17"/>
      <c r="W241" s="17"/>
      <c r="X241" s="16" t="str">
        <f>IF(V241="","",IF(W241="",INT(('Synthèse des résultats'!$G$1-V241)/7),INT((W241-V241)/7)))</f>
        <v/>
      </c>
      <c r="Y241" s="17"/>
      <c r="Z241" s="17"/>
    </row>
    <row r="242" spans="1:26" x14ac:dyDescent="0.25">
      <c r="A242" s="12"/>
      <c r="B242" s="17"/>
      <c r="C242" s="12"/>
      <c r="D242" s="12"/>
      <c r="E242" s="12"/>
      <c r="F242" s="12"/>
      <c r="G242" s="14" t="str">
        <f>IF(F242="","",INT(('Synthèse des résultats'!$G$1-Données!F242)/365.25))</f>
        <v/>
      </c>
      <c r="H242" s="14" t="str">
        <f xml:space="preserve"> IF(F242="","",VLOOKUP(G242,'Paramètres figés'!$O$3:$P$31,2,FALSE))</f>
        <v/>
      </c>
      <c r="I242" s="15"/>
      <c r="J242" s="69" t="str">
        <f xml:space="preserve"> IFERROR(VLOOKUP(I242,'Paramètres figés'!$C$3:$D$20,2,FALSE),"")</f>
        <v/>
      </c>
      <c r="K242" s="12"/>
      <c r="L242" s="12"/>
      <c r="M242" s="12"/>
      <c r="N242" s="12"/>
      <c r="O242" s="12"/>
      <c r="P242" s="17"/>
      <c r="Q242" s="17"/>
      <c r="R242" s="17"/>
      <c r="S242" s="17"/>
      <c r="T242" s="17"/>
      <c r="U242" s="17"/>
      <c r="V242" s="17"/>
      <c r="W242" s="17"/>
      <c r="X242" s="16" t="str">
        <f>IF(V242="","",IF(W242="",INT(('Synthèse des résultats'!$G$1-V242)/7),INT((W242-V242)/7)))</f>
        <v/>
      </c>
      <c r="Y242" s="17"/>
      <c r="Z242" s="17"/>
    </row>
    <row r="243" spans="1:26" x14ac:dyDescent="0.25">
      <c r="A243" s="12"/>
      <c r="B243" s="17"/>
      <c r="C243" s="12"/>
      <c r="D243" s="12"/>
      <c r="E243" s="12"/>
      <c r="F243" s="12"/>
      <c r="G243" s="14" t="str">
        <f>IF(F243="","",INT(('Synthèse des résultats'!$G$1-Données!F243)/365.25))</f>
        <v/>
      </c>
      <c r="H243" s="14" t="str">
        <f xml:space="preserve"> IF(F243="","",VLOOKUP(G243,'Paramètres figés'!$O$3:$P$31,2,FALSE))</f>
        <v/>
      </c>
      <c r="I243" s="15"/>
      <c r="J243" s="69" t="str">
        <f xml:space="preserve"> IFERROR(VLOOKUP(I243,'Paramètres figés'!$C$3:$D$20,2,FALSE),"")</f>
        <v/>
      </c>
      <c r="K243" s="12"/>
      <c r="L243" s="12"/>
      <c r="M243" s="12"/>
      <c r="N243" s="12"/>
      <c r="O243" s="12"/>
      <c r="P243" s="17"/>
      <c r="Q243" s="17"/>
      <c r="R243" s="17"/>
      <c r="S243" s="17"/>
      <c r="T243" s="17"/>
      <c r="U243" s="17"/>
      <c r="V243" s="17"/>
      <c r="W243" s="17"/>
      <c r="X243" s="16" t="str">
        <f>IF(V243="","",IF(W243="",INT(('Synthèse des résultats'!$G$1-V243)/7),INT((W243-V243)/7)))</f>
        <v/>
      </c>
      <c r="Y243" s="17"/>
      <c r="Z243" s="17"/>
    </row>
    <row r="244" spans="1:26" x14ac:dyDescent="0.25">
      <c r="A244" s="12"/>
      <c r="B244" s="17"/>
      <c r="C244" s="12"/>
      <c r="D244" s="12"/>
      <c r="E244" s="12"/>
      <c r="F244" s="12"/>
      <c r="G244" s="14" t="str">
        <f>IF(F244="","",INT(('Synthèse des résultats'!$G$1-Données!F244)/365.25))</f>
        <v/>
      </c>
      <c r="H244" s="14" t="str">
        <f xml:space="preserve"> IF(F244="","",VLOOKUP(G244,'Paramètres figés'!$O$3:$P$31,2,FALSE))</f>
        <v/>
      </c>
      <c r="I244" s="15"/>
      <c r="J244" s="69" t="str">
        <f xml:space="preserve"> IFERROR(VLOOKUP(I244,'Paramètres figés'!$C$3:$D$20,2,FALSE),"")</f>
        <v/>
      </c>
      <c r="K244" s="12"/>
      <c r="L244" s="12"/>
      <c r="M244" s="12"/>
      <c r="N244" s="12"/>
      <c r="O244" s="12"/>
      <c r="P244" s="17"/>
      <c r="Q244" s="17"/>
      <c r="R244" s="17"/>
      <c r="S244" s="17"/>
      <c r="T244" s="17"/>
      <c r="U244" s="17"/>
      <c r="V244" s="17"/>
      <c r="W244" s="17"/>
      <c r="X244" s="16" t="str">
        <f>IF(V244="","",IF(W244="",INT(('Synthèse des résultats'!$G$1-V244)/7),INT((W244-V244)/7)))</f>
        <v/>
      </c>
      <c r="Y244" s="17"/>
      <c r="Z244" s="17"/>
    </row>
    <row r="245" spans="1:26" x14ac:dyDescent="0.25">
      <c r="A245" s="12"/>
      <c r="B245" s="17"/>
      <c r="C245" s="12"/>
      <c r="D245" s="12"/>
      <c r="E245" s="12"/>
      <c r="F245" s="12"/>
      <c r="G245" s="14" t="str">
        <f>IF(F245="","",INT(('Synthèse des résultats'!$G$1-Données!F245)/365.25))</f>
        <v/>
      </c>
      <c r="H245" s="14" t="str">
        <f xml:space="preserve"> IF(F245="","",VLOOKUP(G245,'Paramètres figés'!$O$3:$P$31,2,FALSE))</f>
        <v/>
      </c>
      <c r="I245" s="15"/>
      <c r="J245" s="69" t="str">
        <f xml:space="preserve"> IFERROR(VLOOKUP(I245,'Paramètres figés'!$C$3:$D$20,2,FALSE),"")</f>
        <v/>
      </c>
      <c r="K245" s="12"/>
      <c r="L245" s="12"/>
      <c r="M245" s="12"/>
      <c r="N245" s="12"/>
      <c r="O245" s="12"/>
      <c r="P245" s="17"/>
      <c r="Q245" s="17"/>
      <c r="R245" s="17"/>
      <c r="S245" s="17"/>
      <c r="T245" s="17"/>
      <c r="U245" s="17"/>
      <c r="V245" s="17"/>
      <c r="W245" s="17"/>
      <c r="X245" s="16" t="str">
        <f>IF(V245="","",IF(W245="",INT(('Synthèse des résultats'!$G$1-V245)/7),INT((W245-V245)/7)))</f>
        <v/>
      </c>
      <c r="Y245" s="17"/>
      <c r="Z245" s="17"/>
    </row>
    <row r="246" spans="1:26" x14ac:dyDescent="0.25">
      <c r="J246" s="69" t="str">
        <f xml:space="preserve"> IFERROR(VLOOKUP(I246,'Paramètres figés'!$C$3:$D$20,2,FALSE),"")</f>
        <v/>
      </c>
      <c r="X246" s="16" t="str">
        <f>IF(V246="","",IF(W246="",INT(('Synthèse des résultats'!$G$1-V246)/7),INT((W246-V246)/7)))</f>
        <v/>
      </c>
    </row>
    <row r="247" spans="1:26" x14ac:dyDescent="0.25">
      <c r="J247" s="69" t="str">
        <f xml:space="preserve"> IFERROR(VLOOKUP(I247,'Paramètres figés'!$C$3:$D$20,2,FALSE),"")</f>
        <v/>
      </c>
      <c r="X247" s="16" t="str">
        <f>IF(V247="","",IF(W247="",INT(('Synthèse des résultats'!$G$1-V247)/7),INT((W247-V247)/7)))</f>
        <v/>
      </c>
    </row>
    <row r="248" spans="1:26" x14ac:dyDescent="0.25">
      <c r="J248" s="69" t="str">
        <f xml:space="preserve"> IFERROR(VLOOKUP(I248,'Paramètres figés'!$C$3:$D$20,2,FALSE),"")</f>
        <v/>
      </c>
      <c r="X248" s="16" t="str">
        <f>IF(V248="","",IF(W248="",INT(('Synthèse des résultats'!$G$1-V248)/7),INT((W248-V248)/7)))</f>
        <v/>
      </c>
    </row>
    <row r="249" spans="1:26" x14ac:dyDescent="0.25">
      <c r="J249" s="69" t="str">
        <f xml:space="preserve"> IFERROR(VLOOKUP(I249,'Paramètres figés'!$C$3:$D$20,2,FALSE),"")</f>
        <v/>
      </c>
      <c r="X249" s="16" t="str">
        <f>IF(V249="","",IF(W249="",INT(('Synthèse des résultats'!$G$1-V249)/7),INT((W249-V249)/7)))</f>
        <v/>
      </c>
    </row>
    <row r="250" spans="1:26" x14ac:dyDescent="0.25">
      <c r="J250" s="69" t="str">
        <f xml:space="preserve"> IFERROR(VLOOKUP(I250,'Paramètres figés'!$C$3:$D$20,2,FALSE),"")</f>
        <v/>
      </c>
      <c r="X250" s="16" t="str">
        <f>IF(V250="","",IF(W250="",INT(('Synthèse des résultats'!$G$1-V250)/7),INT((W250-V250)/7)))</f>
        <v/>
      </c>
    </row>
    <row r="251" spans="1:26" x14ac:dyDescent="0.25">
      <c r="J251" s="69" t="str">
        <f xml:space="preserve"> IFERROR(VLOOKUP(I251,'Paramètres figés'!$C$3:$D$20,2,FALSE),"")</f>
        <v/>
      </c>
      <c r="X251" s="16" t="str">
        <f>IF(V251="","",IF(W251="",INT(('Synthèse des résultats'!$G$1-V251)/7),INT((W251-V251)/7)))</f>
        <v/>
      </c>
    </row>
    <row r="252" spans="1:26" x14ac:dyDescent="0.25">
      <c r="J252" s="69" t="str">
        <f xml:space="preserve"> IFERROR(VLOOKUP(I252,'Paramètres figés'!$C$3:$D$20,2,FALSE),"")</f>
        <v/>
      </c>
      <c r="X252" s="16" t="str">
        <f>IF(V252="","",IF(W252="",INT(('Synthèse des résultats'!$G$1-V252)/7),INT((W252-V252)/7)))</f>
        <v/>
      </c>
    </row>
    <row r="253" spans="1:26" x14ac:dyDescent="0.25">
      <c r="J253" s="69" t="str">
        <f xml:space="preserve"> IFERROR(VLOOKUP(I253,'Paramètres figés'!$C$3:$D$20,2,FALSE),"")</f>
        <v/>
      </c>
      <c r="X253" s="16" t="str">
        <f>IF(V253="","",IF(W253="",INT(('Synthèse des résultats'!$G$1-V253)/7),INT((W253-V253)/7)))</f>
        <v/>
      </c>
    </row>
    <row r="254" spans="1:26" x14ac:dyDescent="0.25">
      <c r="J254" s="69" t="str">
        <f xml:space="preserve"> IFERROR(VLOOKUP(I254,'Paramètres figés'!$C$3:$D$20,2,FALSE),"")</f>
        <v/>
      </c>
      <c r="X254" s="16" t="str">
        <f>IF(V254="","",IF(W254="",INT(('Synthèse des résultats'!$G$1-V254)/7),INT((W254-V254)/7)))</f>
        <v/>
      </c>
    </row>
    <row r="255" spans="1:26" x14ac:dyDescent="0.25">
      <c r="J255" s="69" t="str">
        <f xml:space="preserve"> IFERROR(VLOOKUP(I255,'Paramètres figés'!$C$3:$D$20,2,FALSE),"")</f>
        <v/>
      </c>
      <c r="X255" s="16" t="str">
        <f>IF(V255="","",IF(W255="",INT(('Synthèse des résultats'!$G$1-V255)/7),INT((W255-V255)/7)))</f>
        <v/>
      </c>
    </row>
    <row r="256" spans="1:26" x14ac:dyDescent="0.25">
      <c r="J256" s="69" t="str">
        <f xml:space="preserve"> IFERROR(VLOOKUP(I256,'Paramètres figés'!$C$3:$D$20,2,FALSE),"")</f>
        <v/>
      </c>
      <c r="X256" s="16" t="str">
        <f>IF(V256="","",IF(W256="",INT(('Synthèse des résultats'!$G$1-V256)/7),INT((W256-V256)/7)))</f>
        <v/>
      </c>
    </row>
    <row r="257" spans="10:24" x14ac:dyDescent="0.25">
      <c r="J257" s="69" t="str">
        <f xml:space="preserve"> IFERROR(VLOOKUP(I257,'Paramètres figés'!$C$3:$D$20,2,FALSE),"")</f>
        <v/>
      </c>
      <c r="X257" s="16" t="str">
        <f>IF(V257="","",IF(W257="",INT(('Synthèse des résultats'!$G$1-V257)/7),INT((W257-V257)/7)))</f>
        <v/>
      </c>
    </row>
    <row r="258" spans="10:24" x14ac:dyDescent="0.25">
      <c r="J258" s="69" t="str">
        <f xml:space="preserve"> IFERROR(VLOOKUP(I258,'Paramètres figés'!$C$3:$D$20,2,FALSE),"")</f>
        <v/>
      </c>
      <c r="X258" s="16" t="str">
        <f>IF(V258="","",IF(W258="",INT(('Synthèse des résultats'!$G$1-V258)/7),INT((W258-V258)/7)))</f>
        <v/>
      </c>
    </row>
    <row r="259" spans="10:24" x14ac:dyDescent="0.25">
      <c r="J259" s="69" t="str">
        <f xml:space="preserve"> IFERROR(VLOOKUP(I259,'Paramètres figés'!$C$3:$D$20,2,FALSE),"")</f>
        <v/>
      </c>
      <c r="X259" s="16" t="str">
        <f>IF(V259="","",IF(W259="",INT(('Synthèse des résultats'!$G$1-V259)/7),INT((W259-V259)/7)))</f>
        <v/>
      </c>
    </row>
    <row r="260" spans="10:24" x14ac:dyDescent="0.25">
      <c r="J260" s="69" t="str">
        <f xml:space="preserve"> IFERROR(VLOOKUP(I260,'Paramètres figés'!$C$3:$D$20,2,FALSE),"")</f>
        <v/>
      </c>
      <c r="X260" s="16" t="str">
        <f>IF(V260="","",IF(W260="",INT(('Synthèse des résultats'!$G$1-V260)/7),INT((W260-V260)/7)))</f>
        <v/>
      </c>
    </row>
    <row r="261" spans="10:24" x14ac:dyDescent="0.25">
      <c r="J261" s="69" t="str">
        <f xml:space="preserve"> IFERROR(VLOOKUP(I261,'Paramètres figés'!$C$3:$D$20,2,FALSE),"")</f>
        <v/>
      </c>
      <c r="X261" s="16" t="str">
        <f>IF(V261="","",IF(W261="",INT(('Synthèse des résultats'!$G$1-V261)/7),INT((W261-V261)/7)))</f>
        <v/>
      </c>
    </row>
    <row r="262" spans="10:24" x14ac:dyDescent="0.25">
      <c r="J262" s="69" t="str">
        <f xml:space="preserve"> IFERROR(VLOOKUP(I262,'Paramètres figés'!$C$3:$D$20,2,FALSE),"")</f>
        <v/>
      </c>
      <c r="X262" s="16" t="str">
        <f>IF(V262="","",IF(W262="",INT(('Synthèse des résultats'!$G$1-V262)/7),INT((W262-V262)/7)))</f>
        <v/>
      </c>
    </row>
    <row r="263" spans="10:24" x14ac:dyDescent="0.25">
      <c r="J263" s="69" t="str">
        <f xml:space="preserve"> IFERROR(VLOOKUP(I263,'Paramètres figés'!$C$3:$D$20,2,FALSE),"")</f>
        <v/>
      </c>
      <c r="X263" s="16" t="str">
        <f>IF(V263="","",IF(W263="",INT(('Synthèse des résultats'!$G$1-V263)/7),INT((W263-V263)/7)))</f>
        <v/>
      </c>
    </row>
    <row r="264" spans="10:24" x14ac:dyDescent="0.25">
      <c r="J264" s="69" t="str">
        <f xml:space="preserve"> IFERROR(VLOOKUP(I264,'Paramètres figés'!$C$3:$D$20,2,FALSE),"")</f>
        <v/>
      </c>
      <c r="X264" s="16" t="str">
        <f>IF(V264="","",IF(W264="",INT(('Synthèse des résultats'!$G$1-V264)/7),INT((W264-V264)/7)))</f>
        <v/>
      </c>
    </row>
    <row r="265" spans="10:24" x14ac:dyDescent="0.25">
      <c r="J265" s="69" t="str">
        <f xml:space="preserve"> IFERROR(VLOOKUP(I265,'Paramètres figés'!$C$3:$D$20,2,FALSE),"")</f>
        <v/>
      </c>
      <c r="X265" s="16" t="str">
        <f>IF(V265="","",IF(W265="",INT(('Synthèse des résultats'!$G$1-V265)/7),INT((W265-V265)/7)))</f>
        <v/>
      </c>
    </row>
    <row r="266" spans="10:24" x14ac:dyDescent="0.25">
      <c r="J266" s="69" t="str">
        <f xml:space="preserve"> IFERROR(VLOOKUP(I266,'Paramètres figés'!$C$3:$D$20,2,FALSE),"")</f>
        <v/>
      </c>
      <c r="X266" s="16" t="str">
        <f>IF(V266="","",IF(W266="",INT(('Synthèse des résultats'!$G$1-V266)/7),INT((W266-V266)/7)))</f>
        <v/>
      </c>
    </row>
    <row r="267" spans="10:24" x14ac:dyDescent="0.25">
      <c r="J267" s="69" t="str">
        <f xml:space="preserve"> IFERROR(VLOOKUP(I267,'Paramètres figés'!$C$3:$D$20,2,FALSE),"")</f>
        <v/>
      </c>
      <c r="X267" s="16" t="str">
        <f>IF(V267="","",IF(W267="",INT(('Synthèse des résultats'!$G$1-V267)/7),INT((W267-V267)/7)))</f>
        <v/>
      </c>
    </row>
    <row r="268" spans="10:24" x14ac:dyDescent="0.25">
      <c r="J268" s="69" t="str">
        <f xml:space="preserve"> IFERROR(VLOOKUP(I268,'Paramètres figés'!$C$3:$D$20,2,FALSE),"")</f>
        <v/>
      </c>
      <c r="X268" s="16" t="str">
        <f>IF(V268="","",IF(W268="",INT(('Synthèse des résultats'!$G$1-V268)/7),INT((W268-V268)/7)))</f>
        <v/>
      </c>
    </row>
    <row r="269" spans="10:24" x14ac:dyDescent="0.25">
      <c r="J269" s="69" t="str">
        <f xml:space="preserve"> IFERROR(VLOOKUP(I269,'Paramètres figés'!$C$3:$D$20,2,FALSE),"")</f>
        <v/>
      </c>
      <c r="X269" s="16" t="str">
        <f>IF(V269="","",IF(W269="",INT(('Synthèse des résultats'!$G$1-V269)/7),INT((W269-V269)/7)))</f>
        <v/>
      </c>
    </row>
    <row r="270" spans="10:24" x14ac:dyDescent="0.25">
      <c r="J270" s="69" t="str">
        <f xml:space="preserve"> IFERROR(VLOOKUP(I270,'Paramètres figés'!$C$3:$D$20,2,FALSE),"")</f>
        <v/>
      </c>
      <c r="X270" s="16" t="str">
        <f>IF(V270="","",IF(W270="",INT(('Synthèse des résultats'!$G$1-V270)/7),INT((W270-V270)/7)))</f>
        <v/>
      </c>
    </row>
    <row r="271" spans="10:24" x14ac:dyDescent="0.25">
      <c r="J271" s="69" t="str">
        <f xml:space="preserve"> IFERROR(VLOOKUP(I271,'Paramètres figés'!$C$3:$D$20,2,FALSE),"")</f>
        <v/>
      </c>
      <c r="X271" s="16" t="str">
        <f>IF(V271="","",IF(W271="",INT(('Synthèse des résultats'!$G$1-V271)/7),INT((W271-V271)/7)))</f>
        <v/>
      </c>
    </row>
    <row r="272" spans="10:24" x14ac:dyDescent="0.25">
      <c r="J272" s="69" t="str">
        <f xml:space="preserve"> IFERROR(VLOOKUP(I272,'Paramètres figés'!$C$3:$D$20,2,FALSE),"")</f>
        <v/>
      </c>
      <c r="X272" s="16" t="str">
        <f>IF(V272="","",IF(W272="",INT(('Synthèse des résultats'!$G$1-V272)/7),INT((W272-V272)/7)))</f>
        <v/>
      </c>
    </row>
    <row r="273" spans="10:24" x14ac:dyDescent="0.25">
      <c r="J273" s="69" t="str">
        <f xml:space="preserve"> IFERROR(VLOOKUP(I273,'Paramètres figés'!$C$3:$D$20,2,FALSE),"")</f>
        <v/>
      </c>
      <c r="X273" s="16" t="str">
        <f>IF(V273="","",IF(W273="",INT(('Synthèse des résultats'!$G$1-V273)/7),INT((W273-V273)/7)))</f>
        <v/>
      </c>
    </row>
    <row r="274" spans="10:24" x14ac:dyDescent="0.25">
      <c r="J274" s="69" t="str">
        <f xml:space="preserve"> IFERROR(VLOOKUP(I274,'Paramètres figés'!$C$3:$D$20,2,FALSE),"")</f>
        <v/>
      </c>
      <c r="X274" s="16" t="str">
        <f>IF(V274="","",IF(W274="",INT(('Synthèse des résultats'!$G$1-V274)/7),INT((W274-V274)/7)))</f>
        <v/>
      </c>
    </row>
    <row r="275" spans="10:24" x14ac:dyDescent="0.25">
      <c r="J275" s="69" t="str">
        <f xml:space="preserve"> IFERROR(VLOOKUP(I275,'Paramètres figés'!$C$3:$D$20,2,FALSE),"")</f>
        <v/>
      </c>
      <c r="X275" s="16" t="str">
        <f>IF(V275="","",IF(W275="",INT(('Synthèse des résultats'!$G$1-V275)/7),INT((W275-V275)/7)))</f>
        <v/>
      </c>
    </row>
    <row r="276" spans="10:24" x14ac:dyDescent="0.25">
      <c r="J276" s="69" t="str">
        <f xml:space="preserve"> IFERROR(VLOOKUP(I276,'Paramètres figés'!$C$3:$D$20,2,FALSE),"")</f>
        <v/>
      </c>
      <c r="X276" s="16" t="str">
        <f>IF(V276="","",IF(W276="",INT(('Synthèse des résultats'!$G$1-V276)/7),INT((W276-V276)/7)))</f>
        <v/>
      </c>
    </row>
    <row r="277" spans="10:24" x14ac:dyDescent="0.25">
      <c r="J277" s="69" t="str">
        <f xml:space="preserve"> IFERROR(VLOOKUP(I277,'Paramètres figés'!$C$3:$D$20,2,FALSE),"")</f>
        <v/>
      </c>
      <c r="X277" s="16" t="str">
        <f>IF(V277="","",IF(W277="",INT(('Synthèse des résultats'!$G$1-V277)/7),INT((W277-V277)/7)))</f>
        <v/>
      </c>
    </row>
    <row r="278" spans="10:24" x14ac:dyDescent="0.25">
      <c r="J278" s="69" t="str">
        <f xml:space="preserve"> IFERROR(VLOOKUP(I278,'Paramètres figés'!$C$3:$D$20,2,FALSE),"")</f>
        <v/>
      </c>
      <c r="X278" s="16" t="str">
        <f>IF(V278="","",IF(W278="",INT(('Synthèse des résultats'!$G$1-V278)/7),INT((W278-V278)/7)))</f>
        <v/>
      </c>
    </row>
    <row r="279" spans="10:24" x14ac:dyDescent="0.25">
      <c r="J279" s="69" t="str">
        <f xml:space="preserve"> IFERROR(VLOOKUP(I279,'Paramètres figés'!$C$3:$D$20,2,FALSE),"")</f>
        <v/>
      </c>
      <c r="X279" s="16" t="str">
        <f>IF(V279="","",IF(W279="",INT(('Synthèse des résultats'!$G$1-V279)/7),INT((W279-V279)/7)))</f>
        <v/>
      </c>
    </row>
    <row r="280" spans="10:24" x14ac:dyDescent="0.25">
      <c r="J280" s="69" t="str">
        <f xml:space="preserve"> IFERROR(VLOOKUP(I280,'Paramètres figés'!$C$3:$D$20,2,FALSE),"")</f>
        <v/>
      </c>
      <c r="X280" s="16" t="str">
        <f>IF(V280="","",IF(W280="",INT(('Synthèse des résultats'!$G$1-V280)/7),INT((W280-V280)/7)))</f>
        <v/>
      </c>
    </row>
    <row r="281" spans="10:24" x14ac:dyDescent="0.25">
      <c r="J281" s="69" t="str">
        <f xml:space="preserve"> IFERROR(VLOOKUP(I281,'Paramètres figés'!$C$3:$D$20,2,FALSE),"")</f>
        <v/>
      </c>
      <c r="X281" s="16" t="str">
        <f>IF(V281="","",IF(W281="",INT(('Synthèse des résultats'!$G$1-V281)/7),INT((W281-V281)/7)))</f>
        <v/>
      </c>
    </row>
    <row r="282" spans="10:24" x14ac:dyDescent="0.25">
      <c r="J282" s="69" t="str">
        <f xml:space="preserve"> IFERROR(VLOOKUP(I282,'Paramètres figés'!$C$3:$D$20,2,FALSE),"")</f>
        <v/>
      </c>
      <c r="X282" s="16" t="str">
        <f>IF(V282="","",IF(W282="",INT(('Synthèse des résultats'!$G$1-V282)/7),INT((W282-V282)/7)))</f>
        <v/>
      </c>
    </row>
    <row r="283" spans="10:24" x14ac:dyDescent="0.25">
      <c r="J283" s="69" t="str">
        <f xml:space="preserve"> IFERROR(VLOOKUP(I283,'Paramètres figés'!$C$3:$D$20,2,FALSE),"")</f>
        <v/>
      </c>
      <c r="X283" s="16" t="str">
        <f>IF(V283="","",IF(W283="",INT(('Synthèse des résultats'!$G$1-V283)/7),INT((W283-V283)/7)))</f>
        <v/>
      </c>
    </row>
    <row r="284" spans="10:24" x14ac:dyDescent="0.25">
      <c r="J284" s="69" t="str">
        <f xml:space="preserve"> IFERROR(VLOOKUP(I284,'Paramètres figés'!$C$3:$D$20,2,FALSE),"")</f>
        <v/>
      </c>
      <c r="X284" s="16" t="str">
        <f>IF(V284="","",IF(W284="",INT(('Synthèse des résultats'!$G$1-V284)/7),INT((W284-V284)/7)))</f>
        <v/>
      </c>
    </row>
    <row r="285" spans="10:24" x14ac:dyDescent="0.25">
      <c r="J285" s="69" t="str">
        <f xml:space="preserve"> IFERROR(VLOOKUP(I285,'Paramètres figés'!$C$3:$D$20,2,FALSE),"")</f>
        <v/>
      </c>
      <c r="X285" s="16" t="str">
        <f>IF(V285="","",IF(W285="",INT(('Synthèse des résultats'!$G$1-V285)/7),INT((W285-V285)/7)))</f>
        <v/>
      </c>
    </row>
    <row r="286" spans="10:24" x14ac:dyDescent="0.25">
      <c r="J286" s="69" t="str">
        <f xml:space="preserve"> IFERROR(VLOOKUP(I286,'Paramètres figés'!$C$3:$D$20,2,FALSE),"")</f>
        <v/>
      </c>
      <c r="X286" s="16" t="str">
        <f>IF(V286="","",IF(W286="",INT(('Synthèse des résultats'!$G$1-V286)/7),INT((W286-V286)/7)))</f>
        <v/>
      </c>
    </row>
    <row r="287" spans="10:24" x14ac:dyDescent="0.25">
      <c r="J287" s="69" t="str">
        <f xml:space="preserve"> IFERROR(VLOOKUP(I287,'Paramètres figés'!$C$3:$D$20,2,FALSE),"")</f>
        <v/>
      </c>
      <c r="X287" s="16" t="str">
        <f>IF(V287="","",IF(W287="",INT(('Synthèse des résultats'!$G$1-V287)/7),INT((W287-V287)/7)))</f>
        <v/>
      </c>
    </row>
    <row r="288" spans="10:24" x14ac:dyDescent="0.25">
      <c r="J288" s="69" t="str">
        <f xml:space="preserve"> IFERROR(VLOOKUP(I288,'Paramètres figés'!$C$3:$D$20,2,FALSE),"")</f>
        <v/>
      </c>
      <c r="X288" s="16" t="str">
        <f>IF(V288="","",IF(W288="",INT(('Synthèse des résultats'!$G$1-V288)/7),INT((W288-V288)/7)))</f>
        <v/>
      </c>
    </row>
    <row r="289" spans="10:24" x14ac:dyDescent="0.25">
      <c r="J289" s="69" t="str">
        <f xml:space="preserve"> IFERROR(VLOOKUP(I289,'Paramètres figés'!$C$3:$D$20,2,FALSE),"")</f>
        <v/>
      </c>
      <c r="X289" s="16" t="str">
        <f>IF(V289="","",IF(W289="",INT(('Synthèse des résultats'!$G$1-V289)/7),INT((W289-V289)/7)))</f>
        <v/>
      </c>
    </row>
    <row r="290" spans="10:24" x14ac:dyDescent="0.25">
      <c r="J290" s="69" t="str">
        <f xml:space="preserve"> IFERROR(VLOOKUP(I290,'Paramètres figés'!$C$3:$D$20,2,FALSE),"")</f>
        <v/>
      </c>
      <c r="X290" s="16" t="str">
        <f>IF(V290="","",IF(W290="",INT(('Synthèse des résultats'!$G$1-V290)/7),INT((W290-V290)/7)))</f>
        <v/>
      </c>
    </row>
    <row r="291" spans="10:24" x14ac:dyDescent="0.25">
      <c r="J291" s="69" t="str">
        <f xml:space="preserve"> IFERROR(VLOOKUP(I291,'Paramètres figés'!$C$3:$D$20,2,FALSE),"")</f>
        <v/>
      </c>
      <c r="X291" s="16" t="str">
        <f>IF(V291="","",IF(W291="",INT(('Synthèse des résultats'!$G$1-V291)/7),INT((W291-V291)/7)))</f>
        <v/>
      </c>
    </row>
    <row r="292" spans="10:24" x14ac:dyDescent="0.25">
      <c r="J292" s="69" t="str">
        <f xml:space="preserve"> IFERROR(VLOOKUP(I292,'Paramètres figés'!$C$3:$D$20,2,FALSE),"")</f>
        <v/>
      </c>
      <c r="X292" s="16" t="str">
        <f>IF(V292="","",IF(W292="",INT(('Synthèse des résultats'!$G$1-V292)/7),INT((W292-V292)/7)))</f>
        <v/>
      </c>
    </row>
    <row r="293" spans="10:24" x14ac:dyDescent="0.25">
      <c r="J293" s="69" t="str">
        <f xml:space="preserve"> IFERROR(VLOOKUP(I293,'Paramètres figés'!$C$3:$D$20,2,FALSE),"")</f>
        <v/>
      </c>
      <c r="X293" s="16" t="str">
        <f>IF(V293="","",IF(W293="",INT(('Synthèse des résultats'!$G$1-V293)/7),INT((W293-V293)/7)))</f>
        <v/>
      </c>
    </row>
    <row r="294" spans="10:24" x14ac:dyDescent="0.25">
      <c r="J294" s="69" t="str">
        <f xml:space="preserve"> IFERROR(VLOOKUP(I294,'Paramètres figés'!$C$3:$D$20,2,FALSE),"")</f>
        <v/>
      </c>
      <c r="X294" s="16" t="str">
        <f>IF(V294="","",IF(W294="",INT(('Synthèse des résultats'!$G$1-V294)/7),INT((W294-V294)/7)))</f>
        <v/>
      </c>
    </row>
    <row r="295" spans="10:24" x14ac:dyDescent="0.25">
      <c r="J295" s="69" t="str">
        <f xml:space="preserve"> IFERROR(VLOOKUP(I295,'Paramètres figés'!$C$3:$D$20,2,FALSE),"")</f>
        <v/>
      </c>
      <c r="X295" s="16" t="str">
        <f>IF(V295="","",IF(W295="",INT(('Synthèse des résultats'!$G$1-V295)/7),INT((W295-V295)/7)))</f>
        <v/>
      </c>
    </row>
    <row r="296" spans="10:24" x14ac:dyDescent="0.25">
      <c r="J296" s="69" t="str">
        <f xml:space="preserve"> IFERROR(VLOOKUP(I296,'Paramètres figés'!$C$3:$D$20,2,FALSE),"")</f>
        <v/>
      </c>
      <c r="X296" s="16" t="str">
        <f>IF(V296="","",IF(W296="",INT(('Synthèse des résultats'!$G$1-V296)/7),INT((W296-V296)/7)))</f>
        <v/>
      </c>
    </row>
    <row r="297" spans="10:24" x14ac:dyDescent="0.25">
      <c r="J297" s="69" t="str">
        <f xml:space="preserve"> IFERROR(VLOOKUP(I297,'Paramètres figés'!$C$3:$D$20,2,FALSE),"")</f>
        <v/>
      </c>
      <c r="X297" s="16" t="str">
        <f>IF(V297="","",IF(W297="",INT(('Synthèse des résultats'!$G$1-V297)/7),INT((W297-V297)/7)))</f>
        <v/>
      </c>
    </row>
    <row r="298" spans="10:24" x14ac:dyDescent="0.25">
      <c r="J298" s="69" t="str">
        <f xml:space="preserve"> IFERROR(VLOOKUP(I298,'Paramètres figés'!$C$3:$D$20,2,FALSE),"")</f>
        <v/>
      </c>
      <c r="X298" s="16" t="str">
        <f>IF(V298="","",IF(W298="",INT(('Synthèse des résultats'!$G$1-V298)/7),INT((W298-V298)/7)))</f>
        <v/>
      </c>
    </row>
    <row r="299" spans="10:24" x14ac:dyDescent="0.25">
      <c r="J299" s="69" t="str">
        <f xml:space="preserve"> IFERROR(VLOOKUP(I299,'Paramètres figés'!$C$3:$D$20,2,FALSE),"")</f>
        <v/>
      </c>
      <c r="X299" s="16" t="str">
        <f>IF(V299="","",IF(W299="",INT(('Synthèse des résultats'!$G$1-V299)/7),INT((W299-V299)/7)))</f>
        <v/>
      </c>
    </row>
    <row r="300" spans="10:24" x14ac:dyDescent="0.25">
      <c r="J300" s="69" t="str">
        <f xml:space="preserve"> IFERROR(VLOOKUP(I300,'Paramètres figés'!$C$3:$D$20,2,FALSE),"")</f>
        <v/>
      </c>
      <c r="X300" s="16" t="str">
        <f>IF(V300="","",IF(W300="",INT(('Synthèse des résultats'!$G$1-V300)/7),INT((W300-V300)/7)))</f>
        <v/>
      </c>
    </row>
    <row r="301" spans="10:24" x14ac:dyDescent="0.25">
      <c r="J301" s="69" t="str">
        <f xml:space="preserve"> IFERROR(VLOOKUP(I301,'Paramètres figés'!$C$3:$D$20,2,FALSE),"")</f>
        <v/>
      </c>
      <c r="X301" s="16" t="str">
        <f>IF(V301="","",IF(W301="",INT(('Synthèse des résultats'!$G$1-V301)/7),INT((W301-V301)/7)))</f>
        <v/>
      </c>
    </row>
    <row r="302" spans="10:24" x14ac:dyDescent="0.25">
      <c r="J302" s="69" t="str">
        <f xml:space="preserve"> IFERROR(VLOOKUP(I302,'Paramètres figés'!$C$3:$D$20,2,FALSE),"")</f>
        <v/>
      </c>
      <c r="X302" s="16" t="str">
        <f>IF(V302="","",IF(W302="",INT(('Synthèse des résultats'!$G$1-V302)/7),INT((W302-V302)/7)))</f>
        <v/>
      </c>
    </row>
    <row r="303" spans="10:24" x14ac:dyDescent="0.25">
      <c r="J303" s="69" t="str">
        <f xml:space="preserve"> IFERROR(VLOOKUP(I303,'Paramètres figés'!$C$3:$D$20,2,FALSE),"")</f>
        <v/>
      </c>
      <c r="X303" s="16" t="str">
        <f>IF(V303="","",IF(W303="",INT(('Synthèse des résultats'!$G$1-V303)/7),INT((W303-V303)/7)))</f>
        <v/>
      </c>
    </row>
    <row r="304" spans="10:24" x14ac:dyDescent="0.25">
      <c r="J304" s="69" t="str">
        <f xml:space="preserve"> IFERROR(VLOOKUP(I304,'Paramètres figés'!$C$3:$D$20,2,FALSE),"")</f>
        <v/>
      </c>
      <c r="X304" s="16" t="str">
        <f>IF(V304="","",IF(W304="",INT(('Synthèse des résultats'!$G$1-V304)/7),INT((W304-V304)/7)))</f>
        <v/>
      </c>
    </row>
    <row r="305" spans="10:24" x14ac:dyDescent="0.25">
      <c r="J305" s="69" t="str">
        <f xml:space="preserve"> IFERROR(VLOOKUP(I305,'Paramètres figés'!$C$3:$D$20,2,FALSE),"")</f>
        <v/>
      </c>
      <c r="X305" s="16" t="str">
        <f>IF(V305="","",IF(W305="",INT(('Synthèse des résultats'!$G$1-V305)/7),INT((W305-V305)/7)))</f>
        <v/>
      </c>
    </row>
    <row r="306" spans="10:24" x14ac:dyDescent="0.25">
      <c r="J306" s="69" t="str">
        <f xml:space="preserve"> IFERROR(VLOOKUP(I306,'Paramètres figés'!$C$3:$D$20,2,FALSE),"")</f>
        <v/>
      </c>
      <c r="X306" s="16" t="str">
        <f>IF(V306="","",IF(W306="",INT(('Synthèse des résultats'!$G$1-V306)/7),INT((W306-V306)/7)))</f>
        <v/>
      </c>
    </row>
    <row r="307" spans="10:24" x14ac:dyDescent="0.25">
      <c r="J307" s="69" t="str">
        <f xml:space="preserve"> IFERROR(VLOOKUP(I307,'Paramètres figés'!$C$3:$D$20,2,FALSE),"")</f>
        <v/>
      </c>
      <c r="X307" s="16" t="str">
        <f>IF(V307="","",IF(W307="",INT(('Synthèse des résultats'!$G$1-V307)/7),INT((W307-V307)/7)))</f>
        <v/>
      </c>
    </row>
    <row r="308" spans="10:24" x14ac:dyDescent="0.25">
      <c r="J308" s="69" t="str">
        <f xml:space="preserve"> IFERROR(VLOOKUP(I308,'Paramètres figés'!$C$3:$D$20,2,FALSE),"")</f>
        <v/>
      </c>
      <c r="X308" s="16" t="str">
        <f>IF(V308="","",IF(W308="",INT(('Synthèse des résultats'!$G$1-V308)/7),INT((W308-V308)/7)))</f>
        <v/>
      </c>
    </row>
    <row r="309" spans="10:24" x14ac:dyDescent="0.25">
      <c r="J309" s="69" t="str">
        <f xml:space="preserve"> IFERROR(VLOOKUP(I309,'Paramètres figés'!$C$3:$D$20,2,FALSE),"")</f>
        <v/>
      </c>
      <c r="X309" s="16" t="str">
        <f>IF(V309="","",IF(W309="",INT(('Synthèse des résultats'!$G$1-V309)/7),INT((W309-V309)/7)))</f>
        <v/>
      </c>
    </row>
    <row r="310" spans="10:24" x14ac:dyDescent="0.25">
      <c r="J310" s="69" t="str">
        <f xml:space="preserve"> IFERROR(VLOOKUP(I310,'Paramètres figés'!$C$3:$D$20,2,FALSE),"")</f>
        <v/>
      </c>
      <c r="X310" s="16" t="str">
        <f>IF(V310="","",IF(W310="",INT(('Synthèse des résultats'!$G$1-V310)/7),INT((W310-V310)/7)))</f>
        <v/>
      </c>
    </row>
    <row r="311" spans="10:24" x14ac:dyDescent="0.25">
      <c r="J311" s="69" t="str">
        <f xml:space="preserve"> IFERROR(VLOOKUP(I311,'Paramètres figés'!$C$3:$D$20,2,FALSE),"")</f>
        <v/>
      </c>
      <c r="X311" s="16" t="str">
        <f>IF(V311="","",IF(W311="",INT(('Synthèse des résultats'!$G$1-V311)/7),INT((W311-V311)/7)))</f>
        <v/>
      </c>
    </row>
    <row r="312" spans="10:24" x14ac:dyDescent="0.25">
      <c r="J312" s="69" t="str">
        <f xml:space="preserve"> IFERROR(VLOOKUP(I312,'Paramètres figés'!$C$3:$D$20,2,FALSE),"")</f>
        <v/>
      </c>
      <c r="X312" s="16" t="str">
        <f>IF(V312="","",IF(W312="",INT(('Synthèse des résultats'!$G$1-V312)/7),INT((W312-V312)/7)))</f>
        <v/>
      </c>
    </row>
    <row r="313" spans="10:24" x14ac:dyDescent="0.25">
      <c r="J313" s="69" t="str">
        <f xml:space="preserve"> IFERROR(VLOOKUP(I313,'Paramètres figés'!$C$3:$D$20,2,FALSE),"")</f>
        <v/>
      </c>
      <c r="X313" s="16" t="str">
        <f>IF(V313="","",IF(W313="",INT(('Synthèse des résultats'!$G$1-V313)/7),INT((W313-V313)/7)))</f>
        <v/>
      </c>
    </row>
    <row r="314" spans="10:24" x14ac:dyDescent="0.25">
      <c r="J314" s="69" t="str">
        <f xml:space="preserve"> IFERROR(VLOOKUP(I314,'Paramètres figés'!$C$3:$D$20,2,FALSE),"")</f>
        <v/>
      </c>
      <c r="X314" s="16" t="str">
        <f>IF(V314="","",IF(W314="",INT(('Synthèse des résultats'!$G$1-V314)/7),INT((W314-V314)/7)))</f>
        <v/>
      </c>
    </row>
    <row r="315" spans="10:24" x14ac:dyDescent="0.25">
      <c r="J315" s="69" t="str">
        <f xml:space="preserve"> IFERROR(VLOOKUP(I315,'Paramètres figés'!$C$3:$D$20,2,FALSE),"")</f>
        <v/>
      </c>
      <c r="X315" s="16" t="str">
        <f>IF(V315="","",IF(W315="",INT(('Synthèse des résultats'!$G$1-V315)/7),INT((W315-V315)/7)))</f>
        <v/>
      </c>
    </row>
    <row r="316" spans="10:24" x14ac:dyDescent="0.25">
      <c r="J316" s="69" t="str">
        <f xml:space="preserve"> IFERROR(VLOOKUP(I316,'Paramètres figés'!$C$3:$D$20,2,FALSE),"")</f>
        <v/>
      </c>
      <c r="X316" s="16" t="str">
        <f>IF(V316="","",IF(W316="",INT(('Synthèse des résultats'!$G$1-V316)/7),INT((W316-V316)/7)))</f>
        <v/>
      </c>
    </row>
    <row r="317" spans="10:24" x14ac:dyDescent="0.25">
      <c r="J317" s="69" t="str">
        <f xml:space="preserve"> IFERROR(VLOOKUP(I317,'Paramètres figés'!$C$3:$D$20,2,FALSE),"")</f>
        <v/>
      </c>
      <c r="X317" s="16" t="str">
        <f>IF(V317="","",IF(W317="",INT(('Synthèse des résultats'!$G$1-V317)/7),INT((W317-V317)/7)))</f>
        <v/>
      </c>
    </row>
    <row r="318" spans="10:24" x14ac:dyDescent="0.25">
      <c r="J318" s="69" t="str">
        <f xml:space="preserve"> IFERROR(VLOOKUP(I318,'Paramètres figés'!$C$3:$D$20,2,FALSE),"")</f>
        <v/>
      </c>
      <c r="X318" s="16" t="str">
        <f>IF(V318="","",IF(W318="",INT(('Synthèse des résultats'!$G$1-V318)/7),INT((W318-V318)/7)))</f>
        <v/>
      </c>
    </row>
    <row r="319" spans="10:24" x14ac:dyDescent="0.25">
      <c r="J319" s="69" t="str">
        <f xml:space="preserve"> IFERROR(VLOOKUP(I319,'Paramètres figés'!$C$3:$D$20,2,FALSE),"")</f>
        <v/>
      </c>
      <c r="X319" s="16" t="str">
        <f>IF(V319="","",IF(W319="",INT(('Synthèse des résultats'!$G$1-V319)/7),INT((W319-V319)/7)))</f>
        <v/>
      </c>
    </row>
    <row r="320" spans="10:24" x14ac:dyDescent="0.25">
      <c r="J320" s="69" t="str">
        <f xml:space="preserve"> IFERROR(VLOOKUP(I320,'Paramètres figés'!$C$3:$D$20,2,FALSE),"")</f>
        <v/>
      </c>
      <c r="X320" s="16" t="str">
        <f>IF(V320="","",IF(W320="",INT(('Synthèse des résultats'!$G$1-V320)/7),INT((W320-V320)/7)))</f>
        <v/>
      </c>
    </row>
    <row r="321" spans="10:24" x14ac:dyDescent="0.25">
      <c r="J321" s="69" t="str">
        <f xml:space="preserve"> IFERROR(VLOOKUP(I321,'Paramètres figés'!$C$3:$D$20,2,FALSE),"")</f>
        <v/>
      </c>
      <c r="X321" s="16" t="str">
        <f>IF(V321="","",IF(W321="",INT(('Synthèse des résultats'!$G$1-V321)/7),INT((W321-V321)/7)))</f>
        <v/>
      </c>
    </row>
    <row r="322" spans="10:24" x14ac:dyDescent="0.25">
      <c r="J322" s="69" t="str">
        <f xml:space="preserve"> IFERROR(VLOOKUP(I322,'Paramètres figés'!$C$3:$D$20,2,FALSE),"")</f>
        <v/>
      </c>
      <c r="X322" s="16" t="str">
        <f>IF(V322="","",IF(W322="",INT(('Synthèse des résultats'!$G$1-V322)/7),INT((W322-V322)/7)))</f>
        <v/>
      </c>
    </row>
    <row r="323" spans="10:24" x14ac:dyDescent="0.25">
      <c r="J323" s="69" t="str">
        <f xml:space="preserve"> IFERROR(VLOOKUP(I323,'Paramètres figés'!$C$3:$D$20,2,FALSE),"")</f>
        <v/>
      </c>
      <c r="X323" s="16" t="str">
        <f>IF(V323="","",IF(W323="",INT(('Synthèse des résultats'!$G$1-V323)/7),INT((W323-V323)/7)))</f>
        <v/>
      </c>
    </row>
    <row r="324" spans="10:24" x14ac:dyDescent="0.25">
      <c r="J324" s="69" t="str">
        <f xml:space="preserve"> IFERROR(VLOOKUP(I324,'Paramètres figés'!$C$3:$D$20,2,FALSE),"")</f>
        <v/>
      </c>
      <c r="X324" s="16" t="str">
        <f>IF(V324="","",IF(W324="",INT(('Synthèse des résultats'!$G$1-V324)/7),INT((W324-V324)/7)))</f>
        <v/>
      </c>
    </row>
    <row r="325" spans="10:24" x14ac:dyDescent="0.25">
      <c r="J325" s="69" t="str">
        <f xml:space="preserve"> IFERROR(VLOOKUP(I325,'Paramètres figés'!$C$3:$D$20,2,FALSE),"")</f>
        <v/>
      </c>
      <c r="X325" s="16" t="str">
        <f>IF(V325="","",IF(W325="",INT(('Synthèse des résultats'!$G$1-V325)/7),INT((W325-V325)/7)))</f>
        <v/>
      </c>
    </row>
    <row r="326" spans="10:24" x14ac:dyDescent="0.25">
      <c r="J326" s="69" t="str">
        <f xml:space="preserve"> IFERROR(VLOOKUP(I326,'Paramètres figés'!$C$3:$D$20,2,FALSE),"")</f>
        <v/>
      </c>
      <c r="X326" s="16" t="str">
        <f>IF(V326="","",IF(W326="",INT(('Synthèse des résultats'!$G$1-V326)/7),INT((W326-V326)/7)))</f>
        <v/>
      </c>
    </row>
    <row r="327" spans="10:24" x14ac:dyDescent="0.25">
      <c r="J327" s="69" t="str">
        <f xml:space="preserve"> IFERROR(VLOOKUP(I327,'Paramètres figés'!$C$3:$D$20,2,FALSE),"")</f>
        <v/>
      </c>
      <c r="X327" s="16" t="str">
        <f>IF(V327="","",IF(W327="",INT(('Synthèse des résultats'!$G$1-V327)/7),INT((W327-V327)/7)))</f>
        <v/>
      </c>
    </row>
    <row r="328" spans="10:24" x14ac:dyDescent="0.25">
      <c r="J328" s="69" t="str">
        <f xml:space="preserve"> IFERROR(VLOOKUP(I328,'Paramètres figés'!$C$3:$D$20,2,FALSE),"")</f>
        <v/>
      </c>
      <c r="X328" s="16" t="str">
        <f>IF(V328="","",IF(W328="",INT(('Synthèse des résultats'!$G$1-V328)/7),INT((W328-V328)/7)))</f>
        <v/>
      </c>
    </row>
    <row r="329" spans="10:24" x14ac:dyDescent="0.25">
      <c r="J329" s="69" t="str">
        <f xml:space="preserve"> IFERROR(VLOOKUP(I329,'Paramètres figés'!$C$3:$D$20,2,FALSE),"")</f>
        <v/>
      </c>
      <c r="X329" s="16" t="str">
        <f>IF(V329="","",IF(W329="",INT(('Synthèse des résultats'!$G$1-V329)/7),INT((W329-V329)/7)))</f>
        <v/>
      </c>
    </row>
    <row r="330" spans="10:24" x14ac:dyDescent="0.25">
      <c r="J330" s="69" t="str">
        <f xml:space="preserve"> IFERROR(VLOOKUP(I330,'Paramètres figés'!$C$3:$D$20,2,FALSE),"")</f>
        <v/>
      </c>
      <c r="X330" s="16" t="str">
        <f>IF(V330="","",IF(W330="",INT(('Synthèse des résultats'!$G$1-V330)/7),INT((W330-V330)/7)))</f>
        <v/>
      </c>
    </row>
    <row r="331" spans="10:24" x14ac:dyDescent="0.25">
      <c r="J331" s="69" t="str">
        <f xml:space="preserve"> IFERROR(VLOOKUP(I331,'Paramètres figés'!$C$3:$D$20,2,FALSE),"")</f>
        <v/>
      </c>
      <c r="X331" s="16" t="str">
        <f>IF(V331="","",IF(W331="",INT(('Synthèse des résultats'!$G$1-V331)/7),INT((W331-V331)/7)))</f>
        <v/>
      </c>
    </row>
    <row r="332" spans="10:24" x14ac:dyDescent="0.25">
      <c r="J332" s="69" t="str">
        <f xml:space="preserve"> IFERROR(VLOOKUP(I332,'Paramètres figés'!$C$3:$D$20,2,FALSE),"")</f>
        <v/>
      </c>
      <c r="X332" s="16" t="str">
        <f>IF(V332="","",IF(W332="",INT(('Synthèse des résultats'!$G$1-V332)/7),INT((W332-V332)/7)))</f>
        <v/>
      </c>
    </row>
    <row r="333" spans="10:24" x14ac:dyDescent="0.25">
      <c r="J333" s="69" t="str">
        <f xml:space="preserve"> IFERROR(VLOOKUP(I333,'Paramètres figés'!$C$3:$D$20,2,FALSE),"")</f>
        <v/>
      </c>
      <c r="X333" s="16" t="str">
        <f>IF(V333="","",IF(W333="",INT(('Synthèse des résultats'!$G$1-V333)/7),INT((W333-V333)/7)))</f>
        <v/>
      </c>
    </row>
    <row r="334" spans="10:24" x14ac:dyDescent="0.25">
      <c r="J334" s="69" t="str">
        <f xml:space="preserve"> IFERROR(VLOOKUP(I334,'Paramètres figés'!$C$3:$D$20,2,FALSE),"")</f>
        <v/>
      </c>
      <c r="X334" s="16" t="str">
        <f>IF(V334="","",IF(W334="",INT(('Synthèse des résultats'!$G$1-V334)/7),INT((W334-V334)/7)))</f>
        <v/>
      </c>
    </row>
    <row r="335" spans="10:24" x14ac:dyDescent="0.25">
      <c r="J335" s="69" t="str">
        <f xml:space="preserve"> IFERROR(VLOOKUP(I335,'Paramètres figés'!$C$3:$D$20,2,FALSE),"")</f>
        <v/>
      </c>
      <c r="X335" s="16" t="str">
        <f>IF(V335="","",IF(W335="",INT(('Synthèse des résultats'!$G$1-V335)/7),INT((W335-V335)/7)))</f>
        <v/>
      </c>
    </row>
    <row r="336" spans="10:24" x14ac:dyDescent="0.25">
      <c r="J336" s="69" t="str">
        <f xml:space="preserve"> IFERROR(VLOOKUP(I336,'Paramètres figés'!$C$3:$D$20,2,FALSE),"")</f>
        <v/>
      </c>
      <c r="X336" s="16" t="str">
        <f>IF(V336="","",IF(W336="",INT(('Synthèse des résultats'!$G$1-V336)/7),INT((W336-V336)/7)))</f>
        <v/>
      </c>
    </row>
    <row r="337" spans="10:24" x14ac:dyDescent="0.25">
      <c r="J337" s="69" t="str">
        <f xml:space="preserve"> IFERROR(VLOOKUP(I337,'Paramètres figés'!$C$3:$D$20,2,FALSE),"")</f>
        <v/>
      </c>
      <c r="X337" s="16" t="str">
        <f>IF(V337="","",IF(W337="",INT(('Synthèse des résultats'!$G$1-V337)/7),INT((W337-V337)/7)))</f>
        <v/>
      </c>
    </row>
    <row r="338" spans="10:24" x14ac:dyDescent="0.25">
      <c r="J338" s="69" t="str">
        <f xml:space="preserve"> IFERROR(VLOOKUP(I338,'Paramètres figés'!$C$3:$D$20,2,FALSE),"")</f>
        <v/>
      </c>
      <c r="X338" s="16" t="str">
        <f>IF(V338="","",IF(W338="",INT(('Synthèse des résultats'!$G$1-V338)/7),INT((W338-V338)/7)))</f>
        <v/>
      </c>
    </row>
    <row r="339" spans="10:24" x14ac:dyDescent="0.25">
      <c r="J339" s="69" t="str">
        <f xml:space="preserve"> IFERROR(VLOOKUP(I339,'Paramètres figés'!$C$3:$D$20,2,FALSE),"")</f>
        <v/>
      </c>
      <c r="X339" s="16" t="str">
        <f>IF(V339="","",IF(W339="",INT(('Synthèse des résultats'!$G$1-V339)/7),INT((W339-V339)/7)))</f>
        <v/>
      </c>
    </row>
    <row r="340" spans="10:24" x14ac:dyDescent="0.25">
      <c r="J340" s="69" t="str">
        <f xml:space="preserve"> IFERROR(VLOOKUP(I340,'Paramètres figés'!$C$3:$D$20,2,FALSE),"")</f>
        <v/>
      </c>
      <c r="X340" s="16" t="str">
        <f>IF(V340="","",IF(W340="",INT(('Synthèse des résultats'!$G$1-V340)/7),INT((W340-V340)/7)))</f>
        <v/>
      </c>
    </row>
    <row r="341" spans="10:24" x14ac:dyDescent="0.25">
      <c r="J341" s="69" t="str">
        <f xml:space="preserve"> IFERROR(VLOOKUP(I341,'Paramètres figés'!$C$3:$D$20,2,FALSE),"")</f>
        <v/>
      </c>
      <c r="X341" s="16" t="str">
        <f>IF(V341="","",IF(W341="",INT(('Synthèse des résultats'!$G$1-V341)/7),INT((W341-V341)/7)))</f>
        <v/>
      </c>
    </row>
    <row r="342" spans="10:24" x14ac:dyDescent="0.25">
      <c r="J342" s="69" t="str">
        <f xml:space="preserve"> IFERROR(VLOOKUP(I342,'Paramètres figés'!$C$3:$D$20,2,FALSE),"")</f>
        <v/>
      </c>
      <c r="X342" s="16" t="str">
        <f>IF(V342="","",IF(W342="",INT(('Synthèse des résultats'!$G$1-V342)/7),INT((W342-V342)/7)))</f>
        <v/>
      </c>
    </row>
    <row r="343" spans="10:24" x14ac:dyDescent="0.25">
      <c r="J343" s="69" t="str">
        <f xml:space="preserve"> IFERROR(VLOOKUP(I343,'Paramètres figés'!$C$3:$D$20,2,FALSE),"")</f>
        <v/>
      </c>
      <c r="X343" s="16" t="str">
        <f>IF(V343="","",IF(W343="",INT(('Synthèse des résultats'!$G$1-V343)/7),INT((W343-V343)/7)))</f>
        <v/>
      </c>
    </row>
    <row r="344" spans="10:24" x14ac:dyDescent="0.25">
      <c r="J344" s="69" t="str">
        <f xml:space="preserve"> IFERROR(VLOOKUP(I344,'Paramètres figés'!$C$3:$D$20,2,FALSE),"")</f>
        <v/>
      </c>
      <c r="X344" s="16" t="str">
        <f>IF(V344="","",IF(W344="",INT(('Synthèse des résultats'!$G$1-V344)/7),INT((W344-V344)/7)))</f>
        <v/>
      </c>
    </row>
    <row r="345" spans="10:24" x14ac:dyDescent="0.25">
      <c r="J345" s="69" t="str">
        <f xml:space="preserve"> IFERROR(VLOOKUP(I345,'Paramètres figés'!$C$3:$D$20,2,FALSE),"")</f>
        <v/>
      </c>
      <c r="X345" s="16" t="str">
        <f>IF(V345="","",IF(W345="",INT(('Synthèse des résultats'!$G$1-V345)/7),INT((W345-V345)/7)))</f>
        <v/>
      </c>
    </row>
    <row r="346" spans="10:24" x14ac:dyDescent="0.25">
      <c r="J346" s="69" t="str">
        <f xml:space="preserve"> IFERROR(VLOOKUP(I346,'Paramètres figés'!$C$3:$D$20,2,FALSE),"")</f>
        <v/>
      </c>
      <c r="X346" s="16" t="str">
        <f>IF(V346="","",IF(W346="",INT(('Synthèse des résultats'!$G$1-V346)/7),INT((W346-V346)/7)))</f>
        <v/>
      </c>
    </row>
    <row r="347" spans="10:24" x14ac:dyDescent="0.25">
      <c r="J347" s="69" t="str">
        <f xml:space="preserve"> IFERROR(VLOOKUP(I347,'Paramètres figés'!$C$3:$D$20,2,FALSE),"")</f>
        <v/>
      </c>
      <c r="X347" s="16" t="str">
        <f>IF(V347="","",IF(W347="",INT(('Synthèse des résultats'!$G$1-V347)/7),INT((W347-V347)/7)))</f>
        <v/>
      </c>
    </row>
    <row r="348" spans="10:24" x14ac:dyDescent="0.25">
      <c r="J348" s="69" t="str">
        <f xml:space="preserve"> IFERROR(VLOOKUP(I348,'Paramètres figés'!$C$3:$D$20,2,FALSE),"")</f>
        <v/>
      </c>
      <c r="X348" s="16" t="str">
        <f>IF(V348="","",IF(W348="",INT(('Synthèse des résultats'!$G$1-V348)/7),INT((W348-V348)/7)))</f>
        <v/>
      </c>
    </row>
    <row r="349" spans="10:24" x14ac:dyDescent="0.25">
      <c r="J349" s="69" t="str">
        <f xml:space="preserve"> IFERROR(VLOOKUP(I349,'Paramètres figés'!$C$3:$D$20,2,FALSE),"")</f>
        <v/>
      </c>
      <c r="X349" s="16" t="str">
        <f>IF(V349="","",IF(W349="",INT(('Synthèse des résultats'!$G$1-V349)/7),INT((W349-V349)/7)))</f>
        <v/>
      </c>
    </row>
    <row r="350" spans="10:24" x14ac:dyDescent="0.25">
      <c r="J350" s="69" t="str">
        <f xml:space="preserve"> IFERROR(VLOOKUP(I350,'Paramètres figés'!$C$3:$D$20,2,FALSE),"")</f>
        <v/>
      </c>
      <c r="X350" s="16" t="str">
        <f>IF(V350="","",IF(W350="",INT(('Synthèse des résultats'!$G$1-V350)/7),INT((W350-V350)/7)))</f>
        <v/>
      </c>
    </row>
    <row r="351" spans="10:24" x14ac:dyDescent="0.25">
      <c r="J351" s="69" t="str">
        <f xml:space="preserve"> IFERROR(VLOOKUP(I351,'Paramètres figés'!$C$3:$D$20,2,FALSE),"")</f>
        <v/>
      </c>
      <c r="X351" s="16" t="str">
        <f>IF(V351="","",IF(W351="",INT(('Synthèse des résultats'!$G$1-V351)/7),INT((W351-V351)/7)))</f>
        <v/>
      </c>
    </row>
    <row r="352" spans="10:24" x14ac:dyDescent="0.25">
      <c r="J352" s="69" t="str">
        <f xml:space="preserve"> IFERROR(VLOOKUP(I352,'Paramètres figés'!$C$3:$D$20,2,FALSE),"")</f>
        <v/>
      </c>
      <c r="X352" s="16" t="str">
        <f>IF(V352="","",IF(W352="",INT(('Synthèse des résultats'!$G$1-V352)/7),INT((W352-V352)/7)))</f>
        <v/>
      </c>
    </row>
    <row r="353" spans="10:24" x14ac:dyDescent="0.25">
      <c r="J353" s="69" t="str">
        <f xml:space="preserve"> IFERROR(VLOOKUP(I353,'Paramètres figés'!$C$3:$D$20,2,FALSE),"")</f>
        <v/>
      </c>
      <c r="X353" s="16" t="str">
        <f>IF(V353="","",IF(W353="",INT(('Synthèse des résultats'!$G$1-V353)/7),INT((W353-V353)/7)))</f>
        <v/>
      </c>
    </row>
    <row r="354" spans="10:24" x14ac:dyDescent="0.25">
      <c r="J354" s="69" t="str">
        <f xml:space="preserve"> IFERROR(VLOOKUP(I354,'Paramètres figés'!$C$3:$D$20,2,FALSE),"")</f>
        <v/>
      </c>
      <c r="X354" s="16" t="str">
        <f>IF(V354="","",IF(W354="",INT(('Synthèse des résultats'!$G$1-V354)/7),INT((W354-V354)/7)))</f>
        <v/>
      </c>
    </row>
    <row r="355" spans="10:24" x14ac:dyDescent="0.25">
      <c r="J355" s="69" t="str">
        <f xml:space="preserve"> IFERROR(VLOOKUP(I355,'Paramètres figés'!$C$3:$D$20,2,FALSE),"")</f>
        <v/>
      </c>
      <c r="X355" s="16" t="str">
        <f>IF(V355="","",IF(W355="",INT(('Synthèse des résultats'!$G$1-V355)/7),INT((W355-V355)/7)))</f>
        <v/>
      </c>
    </row>
    <row r="356" spans="10:24" x14ac:dyDescent="0.25">
      <c r="J356" s="69" t="str">
        <f xml:space="preserve"> IFERROR(VLOOKUP(I356,'Paramètres figés'!$C$3:$D$20,2,FALSE),"")</f>
        <v/>
      </c>
      <c r="X356" s="16" t="str">
        <f>IF(V356="","",IF(W356="",INT(('Synthèse des résultats'!$G$1-V356)/7),INT((W356-V356)/7)))</f>
        <v/>
      </c>
    </row>
    <row r="357" spans="10:24" x14ac:dyDescent="0.25">
      <c r="J357" s="69" t="str">
        <f xml:space="preserve"> IFERROR(VLOOKUP(I357,'Paramètres figés'!$C$3:$D$20,2,FALSE),"")</f>
        <v/>
      </c>
      <c r="X357" s="16" t="str">
        <f>IF(V357="","",IF(W357="",INT(('Synthèse des résultats'!$G$1-V357)/7),INT((W357-V357)/7)))</f>
        <v/>
      </c>
    </row>
    <row r="358" spans="10:24" x14ac:dyDescent="0.25">
      <c r="J358" s="69" t="str">
        <f xml:space="preserve"> IFERROR(VLOOKUP(I358,'Paramètres figés'!$C$3:$D$20,2,FALSE),"")</f>
        <v/>
      </c>
      <c r="X358" s="16" t="str">
        <f>IF(V358="","",IF(W358="",INT(('Synthèse des résultats'!$G$1-V358)/7),INT((W358-V358)/7)))</f>
        <v/>
      </c>
    </row>
    <row r="359" spans="10:24" x14ac:dyDescent="0.25">
      <c r="J359" s="69" t="str">
        <f xml:space="preserve"> IFERROR(VLOOKUP(I359,'Paramètres figés'!$C$3:$D$20,2,FALSE),"")</f>
        <v/>
      </c>
      <c r="X359" s="16" t="str">
        <f>IF(V359="","",IF(W359="",INT(('Synthèse des résultats'!$G$1-V359)/7),INT((W359-V359)/7)))</f>
        <v/>
      </c>
    </row>
    <row r="360" spans="10:24" x14ac:dyDescent="0.25">
      <c r="J360" s="69" t="str">
        <f xml:space="preserve"> IFERROR(VLOOKUP(I360,'Paramètres figés'!$C$3:$D$20,2,FALSE),"")</f>
        <v/>
      </c>
      <c r="X360" s="16" t="str">
        <f>IF(V360="","",IF(W360="",INT(('Synthèse des résultats'!$G$1-V360)/7),INT((W360-V360)/7)))</f>
        <v/>
      </c>
    </row>
    <row r="361" spans="10:24" x14ac:dyDescent="0.25">
      <c r="J361" s="69" t="str">
        <f xml:space="preserve"> IFERROR(VLOOKUP(I361,'Paramètres figés'!$C$3:$D$20,2,FALSE),"")</f>
        <v/>
      </c>
      <c r="X361" s="16" t="str">
        <f>IF(V361="","",IF(W361="",INT(('Synthèse des résultats'!$G$1-V361)/7),INT((W361-V361)/7)))</f>
        <v/>
      </c>
    </row>
    <row r="362" spans="10:24" x14ac:dyDescent="0.25">
      <c r="J362" s="69" t="str">
        <f xml:space="preserve"> IFERROR(VLOOKUP(I362,'Paramètres figés'!$C$3:$D$20,2,FALSE),"")</f>
        <v/>
      </c>
      <c r="X362" s="16" t="str">
        <f>IF(V362="","",IF(W362="",INT(('Synthèse des résultats'!$G$1-V362)/7),INT((W362-V362)/7)))</f>
        <v/>
      </c>
    </row>
    <row r="363" spans="10:24" x14ac:dyDescent="0.25">
      <c r="J363" s="69" t="str">
        <f xml:space="preserve"> IFERROR(VLOOKUP(I363,'Paramètres figés'!$C$3:$D$20,2,FALSE),"")</f>
        <v/>
      </c>
      <c r="X363" s="16" t="str">
        <f>IF(V363="","",IF(W363="",INT(('Synthèse des résultats'!$G$1-V363)/7),INT((W363-V363)/7)))</f>
        <v/>
      </c>
    </row>
    <row r="364" spans="10:24" x14ac:dyDescent="0.25">
      <c r="J364" s="69" t="str">
        <f xml:space="preserve"> IFERROR(VLOOKUP(I364,'Paramètres figés'!$C$3:$D$20,2,FALSE),"")</f>
        <v/>
      </c>
      <c r="X364" s="16" t="str">
        <f>IF(V364="","",IF(W364="",INT(('Synthèse des résultats'!$G$1-V364)/7),INT((W364-V364)/7)))</f>
        <v/>
      </c>
    </row>
    <row r="365" spans="10:24" x14ac:dyDescent="0.25">
      <c r="J365" s="69" t="str">
        <f xml:space="preserve"> IFERROR(VLOOKUP(I365,'Paramètres figés'!$C$3:$D$20,2,FALSE),"")</f>
        <v/>
      </c>
      <c r="X365" s="16" t="str">
        <f>IF(V365="","",IF(W365="",INT(('Synthèse des résultats'!$G$1-V365)/7),INT((W365-V365)/7)))</f>
        <v/>
      </c>
    </row>
    <row r="366" spans="10:24" x14ac:dyDescent="0.25">
      <c r="J366" s="69" t="str">
        <f xml:space="preserve"> IFERROR(VLOOKUP(I366,'Paramètres figés'!$C$3:$D$20,2,FALSE),"")</f>
        <v/>
      </c>
      <c r="X366" s="16" t="str">
        <f>IF(V366="","",IF(W366="",INT(('Synthèse des résultats'!$G$1-V366)/7),INT((W366-V366)/7)))</f>
        <v/>
      </c>
    </row>
    <row r="367" spans="10:24" x14ac:dyDescent="0.25">
      <c r="J367" s="69" t="str">
        <f xml:space="preserve"> IFERROR(VLOOKUP(I367,'Paramètres figés'!$C$3:$D$20,2,FALSE),"")</f>
        <v/>
      </c>
      <c r="X367" s="16" t="str">
        <f>IF(V367="","",IF(W367="",INT(('Synthèse des résultats'!$G$1-V367)/7),INT((W367-V367)/7)))</f>
        <v/>
      </c>
    </row>
    <row r="368" spans="10:24" x14ac:dyDescent="0.25">
      <c r="J368" s="69" t="str">
        <f xml:space="preserve"> IFERROR(VLOOKUP(I368,'Paramètres figés'!$C$3:$D$20,2,FALSE),"")</f>
        <v/>
      </c>
      <c r="X368" s="16" t="str">
        <f>IF(V368="","",IF(W368="",INT(('Synthèse des résultats'!$G$1-V368)/7),INT((W368-V368)/7)))</f>
        <v/>
      </c>
    </row>
    <row r="369" spans="10:24" x14ac:dyDescent="0.25">
      <c r="J369" s="69" t="str">
        <f xml:space="preserve"> IFERROR(VLOOKUP(I369,'Paramètres figés'!$C$3:$D$20,2,FALSE),"")</f>
        <v/>
      </c>
      <c r="X369" s="16" t="str">
        <f>IF(V369="","",IF(W369="",INT(('Synthèse des résultats'!$G$1-V369)/7),INT((W369-V369)/7)))</f>
        <v/>
      </c>
    </row>
    <row r="370" spans="10:24" x14ac:dyDescent="0.25">
      <c r="J370" s="69" t="str">
        <f xml:space="preserve"> IFERROR(VLOOKUP(I370,'Paramètres figés'!$C$3:$D$20,2,FALSE),"")</f>
        <v/>
      </c>
      <c r="X370" s="16" t="str">
        <f>IF(V370="","",IF(W370="",INT(('Synthèse des résultats'!$G$1-V370)/7),INT((W370-V370)/7)))</f>
        <v/>
      </c>
    </row>
    <row r="371" spans="10:24" x14ac:dyDescent="0.25">
      <c r="J371" s="69" t="str">
        <f xml:space="preserve"> IFERROR(VLOOKUP(I371,'Paramètres figés'!$C$3:$D$20,2,FALSE),"")</f>
        <v/>
      </c>
      <c r="X371" s="16" t="str">
        <f>IF(V371="","",IF(W371="",INT(('Synthèse des résultats'!$G$1-V371)/7),INT((W371-V371)/7)))</f>
        <v/>
      </c>
    </row>
    <row r="372" spans="10:24" x14ac:dyDescent="0.25">
      <c r="J372" s="69" t="str">
        <f xml:space="preserve"> IFERROR(VLOOKUP(I372,'Paramètres figés'!$C$3:$D$20,2,FALSE),"")</f>
        <v/>
      </c>
      <c r="X372" s="16" t="str">
        <f>IF(V372="","",IF(W372="",INT(('Synthèse des résultats'!$G$1-V372)/7),INT((W372-V372)/7)))</f>
        <v/>
      </c>
    </row>
    <row r="373" spans="10:24" x14ac:dyDescent="0.25">
      <c r="J373" s="69" t="str">
        <f xml:space="preserve"> IFERROR(VLOOKUP(I373,'Paramètres figés'!$C$3:$D$20,2,FALSE),"")</f>
        <v/>
      </c>
      <c r="X373" s="16" t="str">
        <f>IF(V373="","",IF(W373="",INT(('Synthèse des résultats'!$G$1-V373)/7),INT((W373-V373)/7)))</f>
        <v/>
      </c>
    </row>
    <row r="374" spans="10:24" x14ac:dyDescent="0.25">
      <c r="J374" s="69" t="str">
        <f xml:space="preserve"> IFERROR(VLOOKUP(I374,'Paramètres figés'!$C$3:$D$20,2,FALSE),"")</f>
        <v/>
      </c>
      <c r="X374" s="16" t="str">
        <f>IF(V374="","",IF(W374="",INT(('Synthèse des résultats'!$G$1-V374)/7),INT((W374-V374)/7)))</f>
        <v/>
      </c>
    </row>
    <row r="375" spans="10:24" x14ac:dyDescent="0.25">
      <c r="J375" s="69" t="str">
        <f xml:space="preserve"> IFERROR(VLOOKUP(I375,'Paramètres figés'!$C$3:$D$20,2,FALSE),"")</f>
        <v/>
      </c>
      <c r="X375" s="16" t="str">
        <f>IF(V375="","",IF(W375="",INT(('Synthèse des résultats'!$G$1-V375)/7),INT((W375-V375)/7)))</f>
        <v/>
      </c>
    </row>
    <row r="376" spans="10:24" x14ac:dyDescent="0.25">
      <c r="J376" s="69" t="str">
        <f xml:space="preserve"> IFERROR(VLOOKUP(I376,'Paramètres figés'!$C$3:$D$20,2,FALSE),"")</f>
        <v/>
      </c>
      <c r="X376" s="16" t="str">
        <f>IF(V376="","",IF(W376="",INT(('Synthèse des résultats'!$G$1-V376)/7),INT((W376-V376)/7)))</f>
        <v/>
      </c>
    </row>
    <row r="377" spans="10:24" x14ac:dyDescent="0.25">
      <c r="J377" s="69" t="str">
        <f xml:space="preserve"> IFERROR(VLOOKUP(I377,'Paramètres figés'!$C$3:$D$20,2,FALSE),"")</f>
        <v/>
      </c>
      <c r="X377" s="16" t="str">
        <f>IF(V377="","",IF(W377="",INT(('Synthèse des résultats'!$G$1-V377)/7),INT((W377-V377)/7)))</f>
        <v/>
      </c>
    </row>
    <row r="378" spans="10:24" x14ac:dyDescent="0.25">
      <c r="J378" s="69" t="str">
        <f xml:space="preserve"> IFERROR(VLOOKUP(I378,'Paramètres figés'!$C$3:$D$20,2,FALSE),"")</f>
        <v/>
      </c>
      <c r="X378" s="16" t="str">
        <f>IF(V378="","",IF(W378="",INT(('Synthèse des résultats'!$G$1-V378)/7),INT((W378-V378)/7)))</f>
        <v/>
      </c>
    </row>
    <row r="379" spans="10:24" x14ac:dyDescent="0.25">
      <c r="J379" s="69" t="str">
        <f xml:space="preserve"> IFERROR(VLOOKUP(I379,'Paramètres figés'!$C$3:$D$20,2,FALSE),"")</f>
        <v/>
      </c>
      <c r="X379" s="16" t="str">
        <f>IF(V379="","",IF(W379="",INT(('Synthèse des résultats'!$G$1-V379)/7),INT((W379-V379)/7)))</f>
        <v/>
      </c>
    </row>
    <row r="380" spans="10:24" x14ac:dyDescent="0.25">
      <c r="J380" s="69" t="str">
        <f xml:space="preserve"> IFERROR(VLOOKUP(I380,'Paramètres figés'!$C$3:$D$20,2,FALSE),"")</f>
        <v/>
      </c>
      <c r="X380" s="16" t="str">
        <f>IF(V380="","",IF(W380="",INT(('Synthèse des résultats'!$G$1-V380)/7),INT((W380-V380)/7)))</f>
        <v/>
      </c>
    </row>
    <row r="381" spans="10:24" x14ac:dyDescent="0.25">
      <c r="J381" s="69" t="str">
        <f xml:space="preserve"> IFERROR(VLOOKUP(I381,'Paramètres figés'!$C$3:$D$20,2,FALSE),"")</f>
        <v/>
      </c>
      <c r="X381" s="16" t="str">
        <f>IF(V381="","",IF(W381="",INT(('Synthèse des résultats'!$G$1-V381)/7),INT((W381-V381)/7)))</f>
        <v/>
      </c>
    </row>
    <row r="382" spans="10:24" x14ac:dyDescent="0.25">
      <c r="J382" s="69" t="str">
        <f xml:space="preserve"> IFERROR(VLOOKUP(I382,'Paramètres figés'!$C$3:$D$20,2,FALSE),"")</f>
        <v/>
      </c>
      <c r="X382" s="16" t="str">
        <f>IF(V382="","",IF(W382="",INT(('Synthèse des résultats'!$G$1-V382)/7),INT((W382-V382)/7)))</f>
        <v/>
      </c>
    </row>
    <row r="383" spans="10:24" x14ac:dyDescent="0.25">
      <c r="J383" s="69" t="str">
        <f xml:space="preserve"> IFERROR(VLOOKUP(I383,'Paramètres figés'!$C$3:$D$20,2,FALSE),"")</f>
        <v/>
      </c>
      <c r="X383" s="16" t="str">
        <f>IF(V383="","",IF(W383="",INT(('Synthèse des résultats'!$G$1-V383)/7),INT((W383-V383)/7)))</f>
        <v/>
      </c>
    </row>
    <row r="384" spans="10:24" x14ac:dyDescent="0.25">
      <c r="J384" s="69" t="str">
        <f xml:space="preserve"> IFERROR(VLOOKUP(I384,'Paramètres figés'!$C$3:$D$20,2,FALSE),"")</f>
        <v/>
      </c>
      <c r="X384" s="16" t="str">
        <f>IF(V384="","",IF(W384="",INT(('Synthèse des résultats'!$G$1-V384)/7),INT((W384-V384)/7)))</f>
        <v/>
      </c>
    </row>
    <row r="385" spans="10:24" x14ac:dyDescent="0.25">
      <c r="J385" s="69" t="str">
        <f xml:space="preserve"> IFERROR(VLOOKUP(I385,'Paramètres figés'!$C$3:$D$20,2,FALSE),"")</f>
        <v/>
      </c>
      <c r="X385" s="16" t="str">
        <f>IF(V385="","",IF(W385="",INT(('Synthèse des résultats'!$G$1-V385)/7),INT((W385-V385)/7)))</f>
        <v/>
      </c>
    </row>
    <row r="386" spans="10:24" x14ac:dyDescent="0.25">
      <c r="J386" s="69" t="str">
        <f xml:space="preserve"> IFERROR(VLOOKUP(I386,'Paramètres figés'!$C$3:$D$20,2,FALSE),"")</f>
        <v/>
      </c>
      <c r="X386" s="16" t="str">
        <f>IF(V386="","",IF(W386="",INT(('Synthèse des résultats'!$G$1-V386)/7),INT((W386-V386)/7)))</f>
        <v/>
      </c>
    </row>
    <row r="387" spans="10:24" x14ac:dyDescent="0.25">
      <c r="J387" s="69" t="str">
        <f xml:space="preserve"> IFERROR(VLOOKUP(I387,'Paramètres figés'!$C$3:$D$20,2,FALSE),"")</f>
        <v/>
      </c>
      <c r="X387" s="16" t="str">
        <f>IF(V387="","",IF(W387="",INT(('Synthèse des résultats'!$G$1-V387)/7),INT((W387-V387)/7)))</f>
        <v/>
      </c>
    </row>
    <row r="388" spans="10:24" x14ac:dyDescent="0.25">
      <c r="J388" s="69" t="str">
        <f xml:space="preserve"> IFERROR(VLOOKUP(I388,'Paramètres figés'!$C$3:$D$20,2,FALSE),"")</f>
        <v/>
      </c>
      <c r="X388" s="16" t="str">
        <f>IF(V388="","",IF(W388="",INT(('Synthèse des résultats'!$G$1-V388)/7),INT((W388-V388)/7)))</f>
        <v/>
      </c>
    </row>
    <row r="389" spans="10:24" x14ac:dyDescent="0.25">
      <c r="J389" s="69" t="str">
        <f xml:space="preserve"> IFERROR(VLOOKUP(I389,'Paramètres figés'!$C$3:$D$20,2,FALSE),"")</f>
        <v/>
      </c>
      <c r="X389" s="16" t="str">
        <f>IF(V389="","",IF(W389="",INT(('Synthèse des résultats'!$G$1-V389)/7),INT((W389-V389)/7)))</f>
        <v/>
      </c>
    </row>
    <row r="390" spans="10:24" x14ac:dyDescent="0.25">
      <c r="J390" s="69" t="str">
        <f xml:space="preserve"> IFERROR(VLOOKUP(I390,'Paramètres figés'!$C$3:$D$20,2,FALSE),"")</f>
        <v/>
      </c>
      <c r="X390" s="16" t="str">
        <f>IF(V390="","",IF(W390="",INT(('Synthèse des résultats'!$G$1-V390)/7),INT((W390-V390)/7)))</f>
        <v/>
      </c>
    </row>
    <row r="391" spans="10:24" x14ac:dyDescent="0.25">
      <c r="J391" s="69" t="str">
        <f xml:space="preserve"> IFERROR(VLOOKUP(I391,'Paramètres figés'!$C$3:$D$20,2,FALSE),"")</f>
        <v/>
      </c>
      <c r="X391" s="16" t="str">
        <f>IF(V391="","",IF(W391="",INT(('Synthèse des résultats'!$G$1-V391)/7),INT((W391-V391)/7)))</f>
        <v/>
      </c>
    </row>
    <row r="392" spans="10:24" x14ac:dyDescent="0.25">
      <c r="J392" s="69" t="str">
        <f xml:space="preserve"> IFERROR(VLOOKUP(I392,'Paramètres figés'!$C$3:$D$20,2,FALSE),"")</f>
        <v/>
      </c>
      <c r="X392" s="16" t="str">
        <f>IF(V392="","",IF(W392="",INT(('Synthèse des résultats'!$G$1-V392)/7),INT((W392-V392)/7)))</f>
        <v/>
      </c>
    </row>
    <row r="393" spans="10:24" x14ac:dyDescent="0.25">
      <c r="J393" s="69" t="str">
        <f xml:space="preserve"> IFERROR(VLOOKUP(I393,'Paramètres figés'!$C$3:$D$20,2,FALSE),"")</f>
        <v/>
      </c>
      <c r="X393" s="16" t="str">
        <f>IF(V393="","",IF(W393="",INT(('Synthèse des résultats'!$G$1-V393)/7),INT((W393-V393)/7)))</f>
        <v/>
      </c>
    </row>
    <row r="394" spans="10:24" x14ac:dyDescent="0.25">
      <c r="J394" s="69" t="str">
        <f xml:space="preserve"> IFERROR(VLOOKUP(I394,'Paramètres figés'!$C$3:$D$20,2,FALSE),"")</f>
        <v/>
      </c>
      <c r="X394" s="16" t="str">
        <f>IF(V394="","",IF(W394="",INT(('Synthèse des résultats'!$G$1-V394)/7),INT((W394-V394)/7)))</f>
        <v/>
      </c>
    </row>
    <row r="395" spans="10:24" x14ac:dyDescent="0.25">
      <c r="J395" s="69" t="str">
        <f xml:space="preserve"> IFERROR(VLOOKUP(I395,'Paramètres figés'!$C$3:$D$20,2,FALSE),"")</f>
        <v/>
      </c>
      <c r="X395" s="16" t="str">
        <f>IF(V395="","",IF(W395="",INT(('Synthèse des résultats'!$G$1-V395)/7),INT((W395-V395)/7)))</f>
        <v/>
      </c>
    </row>
    <row r="396" spans="10:24" x14ac:dyDescent="0.25">
      <c r="J396" s="69" t="str">
        <f xml:space="preserve"> IFERROR(VLOOKUP(I396,'Paramètres figés'!$C$3:$D$20,2,FALSE),"")</f>
        <v/>
      </c>
      <c r="X396" s="16" t="str">
        <f>IF(V396="","",IF(W396="",INT(('Synthèse des résultats'!$G$1-V396)/7),INT((W396-V396)/7)))</f>
        <v/>
      </c>
    </row>
    <row r="397" spans="10:24" x14ac:dyDescent="0.25">
      <c r="J397" s="69" t="str">
        <f xml:space="preserve"> IFERROR(VLOOKUP(I397,'Paramètres figés'!$C$3:$D$20,2,FALSE),"")</f>
        <v/>
      </c>
      <c r="X397" s="16" t="str">
        <f>IF(V397="","",IF(W397="",INT(('Synthèse des résultats'!$G$1-V397)/7),INT((W397-V397)/7)))</f>
        <v/>
      </c>
    </row>
    <row r="398" spans="10:24" x14ac:dyDescent="0.25">
      <c r="J398" s="69" t="str">
        <f xml:space="preserve"> IFERROR(VLOOKUP(I398,'Paramètres figés'!$C$3:$D$20,2,FALSE),"")</f>
        <v/>
      </c>
      <c r="X398" s="16" t="str">
        <f>IF(V398="","",IF(W398="",INT(('Synthèse des résultats'!$G$1-V398)/7),INT((W398-V398)/7)))</f>
        <v/>
      </c>
    </row>
    <row r="399" spans="10:24" x14ac:dyDescent="0.25">
      <c r="J399" s="69" t="str">
        <f xml:space="preserve"> IFERROR(VLOOKUP(I399,'Paramètres figés'!$C$3:$D$20,2,FALSE),"")</f>
        <v/>
      </c>
      <c r="X399" s="16" t="str">
        <f>IF(V399="","",IF(W399="",INT(('Synthèse des résultats'!$G$1-V399)/7),INT((W399-V399)/7)))</f>
        <v/>
      </c>
    </row>
    <row r="400" spans="10:24" x14ac:dyDescent="0.25">
      <c r="J400" s="69" t="str">
        <f xml:space="preserve"> IFERROR(VLOOKUP(I400,'Paramètres figés'!$C$3:$D$20,2,FALSE),"")</f>
        <v/>
      </c>
      <c r="X400" s="16" t="str">
        <f>IF(V400="","",IF(W400="",INT(('Synthèse des résultats'!$G$1-V400)/7),INT((W400-V400)/7)))</f>
        <v/>
      </c>
    </row>
    <row r="401" spans="10:24" x14ac:dyDescent="0.25">
      <c r="J401" s="69" t="str">
        <f xml:space="preserve"> IFERROR(VLOOKUP(I401,'Paramètres figés'!$C$3:$D$20,2,FALSE),"")</f>
        <v/>
      </c>
      <c r="X401" s="16" t="str">
        <f>IF(V401="","",IF(W401="",INT(('Synthèse des résultats'!$G$1-V401)/7),INT((W401-V401)/7)))</f>
        <v/>
      </c>
    </row>
    <row r="402" spans="10:24" x14ac:dyDescent="0.25">
      <c r="J402" s="69" t="str">
        <f xml:space="preserve"> IFERROR(VLOOKUP(I402,'Paramètres figés'!$C$3:$D$20,2,FALSE),"")</f>
        <v/>
      </c>
      <c r="X402" s="16" t="str">
        <f>IF(V402="","",IF(W402="",INT(('Synthèse des résultats'!$G$1-V402)/7),INT((W402-V402)/7)))</f>
        <v/>
      </c>
    </row>
    <row r="403" spans="10:24" x14ac:dyDescent="0.25">
      <c r="J403" s="69" t="str">
        <f xml:space="preserve"> IFERROR(VLOOKUP(I403,'Paramètres figés'!$C$3:$D$20,2,FALSE),"")</f>
        <v/>
      </c>
      <c r="X403" s="16" t="str">
        <f>IF(V403="","",IF(W403="",INT(('Synthèse des résultats'!$G$1-V403)/7),INT((W403-V403)/7)))</f>
        <v/>
      </c>
    </row>
    <row r="404" spans="10:24" x14ac:dyDescent="0.25">
      <c r="J404" s="69" t="str">
        <f xml:space="preserve"> IFERROR(VLOOKUP(I404,'Paramètres figés'!$C$3:$D$20,2,FALSE),"")</f>
        <v/>
      </c>
      <c r="X404" s="16" t="str">
        <f>IF(V404="","",IF(W404="",INT(('Synthèse des résultats'!$G$1-V404)/7),INT((W404-V404)/7)))</f>
        <v/>
      </c>
    </row>
    <row r="405" spans="10:24" x14ac:dyDescent="0.25">
      <c r="J405" s="69" t="str">
        <f xml:space="preserve"> IFERROR(VLOOKUP(I405,'Paramètres figés'!$C$3:$D$20,2,FALSE),"")</f>
        <v/>
      </c>
      <c r="X405" s="16" t="str">
        <f>IF(V405="","",IF(W405="",INT(('Synthèse des résultats'!$G$1-V405)/7),INT((W405-V405)/7)))</f>
        <v/>
      </c>
    </row>
    <row r="406" spans="10:24" x14ac:dyDescent="0.25">
      <c r="J406" s="69" t="str">
        <f xml:space="preserve"> IFERROR(VLOOKUP(I406,'Paramètres figés'!$C$3:$D$20,2,FALSE),"")</f>
        <v/>
      </c>
      <c r="X406" s="16" t="str">
        <f>IF(V406="","",IF(W406="",INT(('Synthèse des résultats'!$G$1-V406)/7),INT((W406-V406)/7)))</f>
        <v/>
      </c>
    </row>
    <row r="407" spans="10:24" x14ac:dyDescent="0.25">
      <c r="J407" s="69" t="str">
        <f xml:space="preserve"> IFERROR(VLOOKUP(I407,'Paramètres figés'!$C$3:$D$20,2,FALSE),"")</f>
        <v/>
      </c>
      <c r="X407" s="16" t="str">
        <f>IF(V407="","",IF(W407="",INT(('Synthèse des résultats'!$G$1-V407)/7),INT((W407-V407)/7)))</f>
        <v/>
      </c>
    </row>
    <row r="408" spans="10:24" x14ac:dyDescent="0.25">
      <c r="J408" s="69" t="str">
        <f xml:space="preserve"> IFERROR(VLOOKUP(I408,'Paramètres figés'!$C$3:$D$20,2,FALSE),"")</f>
        <v/>
      </c>
      <c r="X408" s="16" t="str">
        <f>IF(V408="","",IF(W408="",INT(('Synthèse des résultats'!$G$1-V408)/7),INT((W408-V408)/7)))</f>
        <v/>
      </c>
    </row>
    <row r="409" spans="10:24" x14ac:dyDescent="0.25">
      <c r="J409" s="69" t="str">
        <f xml:space="preserve"> IFERROR(VLOOKUP(I409,'Paramètres figés'!$C$3:$D$20,2,FALSE),"")</f>
        <v/>
      </c>
      <c r="X409" s="16" t="str">
        <f>IF(V409="","",IF(W409="",INT(('Synthèse des résultats'!$G$1-V409)/7),INT((W409-V409)/7)))</f>
        <v/>
      </c>
    </row>
    <row r="410" spans="10:24" x14ac:dyDescent="0.25">
      <c r="J410" s="69" t="str">
        <f xml:space="preserve"> IFERROR(VLOOKUP(I410,'Paramètres figés'!$C$3:$D$20,2,FALSE),"")</f>
        <v/>
      </c>
      <c r="X410" s="16" t="str">
        <f>IF(V410="","",IF(W410="",INT(('Synthèse des résultats'!$G$1-V410)/7),INT((W410-V410)/7)))</f>
        <v/>
      </c>
    </row>
    <row r="411" spans="10:24" x14ac:dyDescent="0.25">
      <c r="J411" s="69" t="str">
        <f xml:space="preserve"> IFERROR(VLOOKUP(I411,'Paramètres figés'!$C$3:$D$20,2,FALSE),"")</f>
        <v/>
      </c>
      <c r="X411" s="16" t="str">
        <f>IF(V411="","",IF(W411="",INT(('Synthèse des résultats'!$G$1-V411)/7),INT((W411-V411)/7)))</f>
        <v/>
      </c>
    </row>
    <row r="412" spans="10:24" x14ac:dyDescent="0.25">
      <c r="J412" s="69" t="str">
        <f xml:space="preserve"> IFERROR(VLOOKUP(I412,'Paramètres figés'!$C$3:$D$20,2,FALSE),"")</f>
        <v/>
      </c>
      <c r="X412" s="16" t="str">
        <f>IF(V412="","",IF(W412="",INT(('Synthèse des résultats'!$G$1-V412)/7),INT((W412-V412)/7)))</f>
        <v/>
      </c>
    </row>
    <row r="413" spans="10:24" x14ac:dyDescent="0.25">
      <c r="J413" s="69" t="str">
        <f xml:space="preserve"> IFERROR(VLOOKUP(I413,'Paramètres figés'!$C$3:$D$20,2,FALSE),"")</f>
        <v/>
      </c>
      <c r="X413" s="16" t="str">
        <f>IF(V413="","",IF(W413="",INT(('Synthèse des résultats'!$G$1-V413)/7),INT((W413-V413)/7)))</f>
        <v/>
      </c>
    </row>
    <row r="414" spans="10:24" x14ac:dyDescent="0.25">
      <c r="J414" s="69" t="str">
        <f xml:space="preserve"> IFERROR(VLOOKUP(I414,'Paramètres figés'!$C$3:$D$20,2,FALSE),"")</f>
        <v/>
      </c>
      <c r="X414" s="16" t="str">
        <f>IF(V414="","",IF(W414="",INT(('Synthèse des résultats'!$G$1-V414)/7),INT((W414-V414)/7)))</f>
        <v/>
      </c>
    </row>
    <row r="415" spans="10:24" x14ac:dyDescent="0.25">
      <c r="J415" s="69" t="str">
        <f xml:space="preserve"> IFERROR(VLOOKUP(I415,'Paramètres figés'!$C$3:$D$20,2,FALSE),"")</f>
        <v/>
      </c>
      <c r="X415" s="16" t="str">
        <f>IF(V415="","",IF(W415="",INT(('Synthèse des résultats'!$G$1-V415)/7),INT((W415-V415)/7)))</f>
        <v/>
      </c>
    </row>
    <row r="416" spans="10:24" x14ac:dyDescent="0.25">
      <c r="J416" s="69" t="str">
        <f xml:space="preserve"> IFERROR(VLOOKUP(I416,'Paramètres figés'!$C$3:$D$20,2,FALSE),"")</f>
        <v/>
      </c>
      <c r="X416" s="16" t="str">
        <f>IF(V416="","",IF(W416="",INT(('Synthèse des résultats'!$G$1-V416)/7),INT((W416-V416)/7)))</f>
        <v/>
      </c>
    </row>
    <row r="417" spans="10:24" x14ac:dyDescent="0.25">
      <c r="J417" s="69" t="str">
        <f xml:space="preserve"> IFERROR(VLOOKUP(I417,'Paramètres figés'!$C$3:$D$20,2,FALSE),"")</f>
        <v/>
      </c>
      <c r="X417" s="16" t="str">
        <f>IF(V417="","",IF(W417="",INT(('Synthèse des résultats'!$G$1-V417)/7),INT((W417-V417)/7)))</f>
        <v/>
      </c>
    </row>
    <row r="418" spans="10:24" x14ac:dyDescent="0.25">
      <c r="J418" s="69" t="str">
        <f xml:space="preserve"> IFERROR(VLOOKUP(I418,'Paramètres figés'!$C$3:$D$20,2,FALSE),"")</f>
        <v/>
      </c>
      <c r="X418" s="16" t="str">
        <f>IF(V418="","",IF(W418="",INT(('Synthèse des résultats'!$G$1-V418)/7),INT((W418-V418)/7)))</f>
        <v/>
      </c>
    </row>
    <row r="419" spans="10:24" x14ac:dyDescent="0.25">
      <c r="J419" s="69" t="str">
        <f xml:space="preserve"> IFERROR(VLOOKUP(I419,'Paramètres figés'!$C$3:$D$20,2,FALSE),"")</f>
        <v/>
      </c>
      <c r="X419" s="16" t="str">
        <f>IF(V419="","",IF(W419="",INT(('Synthèse des résultats'!$G$1-V419)/7),INT((W419-V419)/7)))</f>
        <v/>
      </c>
    </row>
    <row r="420" spans="10:24" x14ac:dyDescent="0.25">
      <c r="J420" s="69" t="str">
        <f xml:space="preserve"> IFERROR(VLOOKUP(I420,'Paramètres figés'!$C$3:$D$20,2,FALSE),"")</f>
        <v/>
      </c>
      <c r="X420" s="16" t="str">
        <f>IF(V420="","",IF(W420="",INT(('Synthèse des résultats'!$G$1-V420)/7),INT((W420-V420)/7)))</f>
        <v/>
      </c>
    </row>
    <row r="421" spans="10:24" x14ac:dyDescent="0.25">
      <c r="J421" s="69" t="str">
        <f xml:space="preserve"> IFERROR(VLOOKUP(I421,'Paramètres figés'!$C$3:$D$20,2,FALSE),"")</f>
        <v/>
      </c>
      <c r="X421" s="16" t="str">
        <f>IF(V421="","",IF(W421="",INT(('Synthèse des résultats'!$G$1-V421)/7),INT((W421-V421)/7)))</f>
        <v/>
      </c>
    </row>
    <row r="422" spans="10:24" x14ac:dyDescent="0.25">
      <c r="J422" s="69" t="str">
        <f xml:space="preserve"> IFERROR(VLOOKUP(I422,'Paramètres figés'!$C$3:$D$20,2,FALSE),"")</f>
        <v/>
      </c>
      <c r="X422" s="16" t="str">
        <f>IF(V422="","",IF(W422="",INT(('Synthèse des résultats'!$G$1-V422)/7),INT((W422-V422)/7)))</f>
        <v/>
      </c>
    </row>
    <row r="423" spans="10:24" x14ac:dyDescent="0.25">
      <c r="J423" s="69" t="str">
        <f xml:space="preserve"> IFERROR(VLOOKUP(I423,'Paramètres figés'!$C$3:$D$20,2,FALSE),"")</f>
        <v/>
      </c>
      <c r="X423" s="16" t="str">
        <f>IF(V423="","",IF(W423="",INT(('Synthèse des résultats'!$G$1-V423)/7),INT((W423-V423)/7)))</f>
        <v/>
      </c>
    </row>
    <row r="424" spans="10:24" x14ac:dyDescent="0.25">
      <c r="J424" s="69" t="str">
        <f xml:space="preserve"> IFERROR(VLOOKUP(I424,'Paramètres figés'!$C$3:$D$20,2,FALSE),"")</f>
        <v/>
      </c>
      <c r="X424" s="16" t="str">
        <f>IF(V424="","",IF(W424="",INT(('Synthèse des résultats'!$G$1-V424)/7),INT((W424-V424)/7)))</f>
        <v/>
      </c>
    </row>
    <row r="425" spans="10:24" x14ac:dyDescent="0.25">
      <c r="J425" s="69" t="str">
        <f xml:space="preserve"> IFERROR(VLOOKUP(I425,'Paramètres figés'!$C$3:$D$20,2,FALSE),"")</f>
        <v/>
      </c>
      <c r="X425" s="16" t="str">
        <f>IF(V425="","",IF(W425="",INT(('Synthèse des résultats'!$G$1-V425)/7),INT((W425-V425)/7)))</f>
        <v/>
      </c>
    </row>
    <row r="426" spans="10:24" x14ac:dyDescent="0.25">
      <c r="J426" s="69" t="str">
        <f xml:space="preserve"> IFERROR(VLOOKUP(I426,'Paramètres figés'!$C$3:$D$20,2,FALSE),"")</f>
        <v/>
      </c>
      <c r="X426" s="16" t="str">
        <f>IF(V426="","",IF(W426="",INT(('Synthèse des résultats'!$G$1-V426)/7),INT((W426-V426)/7)))</f>
        <v/>
      </c>
    </row>
    <row r="427" spans="10:24" x14ac:dyDescent="0.25">
      <c r="J427" s="69" t="str">
        <f xml:space="preserve"> IFERROR(VLOOKUP(I427,'Paramètres figés'!$C$3:$D$20,2,FALSE),"")</f>
        <v/>
      </c>
      <c r="X427" s="16" t="str">
        <f>IF(V427="","",IF(W427="",INT(('Synthèse des résultats'!$G$1-V427)/7),INT((W427-V427)/7)))</f>
        <v/>
      </c>
    </row>
    <row r="428" spans="10:24" x14ac:dyDescent="0.25">
      <c r="J428" s="69" t="str">
        <f xml:space="preserve"> IFERROR(VLOOKUP(I428,'Paramètres figés'!$C$3:$D$20,2,FALSE),"")</f>
        <v/>
      </c>
      <c r="X428" s="16" t="str">
        <f>IF(V428="","",IF(W428="",INT(('Synthèse des résultats'!$G$1-V428)/7),INT((W428-V428)/7)))</f>
        <v/>
      </c>
    </row>
    <row r="429" spans="10:24" x14ac:dyDescent="0.25">
      <c r="J429" s="69" t="str">
        <f xml:space="preserve"> IFERROR(VLOOKUP(I429,'Paramètres figés'!$C$3:$D$20,2,FALSE),"")</f>
        <v/>
      </c>
      <c r="X429" s="16" t="str">
        <f>IF(V429="","",IF(W429="",INT(('Synthèse des résultats'!$G$1-V429)/7),INT((W429-V429)/7)))</f>
        <v/>
      </c>
    </row>
    <row r="430" spans="10:24" x14ac:dyDescent="0.25">
      <c r="J430" s="69" t="str">
        <f xml:space="preserve"> IFERROR(VLOOKUP(I430,'Paramètres figés'!$C$3:$D$20,2,FALSE),"")</f>
        <v/>
      </c>
      <c r="X430" s="16" t="str">
        <f>IF(V430="","",IF(W430="",INT(('Synthèse des résultats'!$G$1-V430)/7),INT((W430-V430)/7)))</f>
        <v/>
      </c>
    </row>
    <row r="431" spans="10:24" x14ac:dyDescent="0.25">
      <c r="J431" s="69" t="str">
        <f xml:space="preserve"> IFERROR(VLOOKUP(I431,'Paramètres figés'!$C$3:$D$20,2,FALSE),"")</f>
        <v/>
      </c>
      <c r="X431" s="16" t="str">
        <f>IF(V431="","",IF(W431="",INT(('Synthèse des résultats'!$G$1-V431)/7),INT((W431-V431)/7)))</f>
        <v/>
      </c>
    </row>
    <row r="432" spans="10:24" x14ac:dyDescent="0.25">
      <c r="J432" s="69" t="str">
        <f xml:space="preserve"> IFERROR(VLOOKUP(I432,'Paramètres figés'!$C$3:$D$20,2,FALSE),"")</f>
        <v/>
      </c>
      <c r="X432" s="16" t="str">
        <f>IF(V432="","",IF(W432="",INT(('Synthèse des résultats'!$G$1-V432)/7),INT((W432-V432)/7)))</f>
        <v/>
      </c>
    </row>
    <row r="433" spans="10:24" x14ac:dyDescent="0.25">
      <c r="J433" s="69" t="str">
        <f xml:space="preserve"> IFERROR(VLOOKUP(I433,'Paramètres figés'!$C$3:$D$20,2,FALSE),"")</f>
        <v/>
      </c>
      <c r="X433" s="16" t="str">
        <f>IF(V433="","",IF(W433="",INT(('Synthèse des résultats'!$G$1-V433)/7),INT((W433-V433)/7)))</f>
        <v/>
      </c>
    </row>
    <row r="434" spans="10:24" x14ac:dyDescent="0.25">
      <c r="J434" s="69" t="str">
        <f xml:space="preserve"> IFERROR(VLOOKUP(I434,'Paramètres figés'!$C$3:$D$20,2,FALSE),"")</f>
        <v/>
      </c>
      <c r="X434" s="16" t="str">
        <f>IF(V434="","",IF(W434="",INT(('Synthèse des résultats'!$G$1-V434)/7),INT((W434-V434)/7)))</f>
        <v/>
      </c>
    </row>
    <row r="435" spans="10:24" x14ac:dyDescent="0.25">
      <c r="J435" s="69" t="str">
        <f xml:space="preserve"> IFERROR(VLOOKUP(I435,'Paramètres figés'!$C$3:$D$20,2,FALSE),"")</f>
        <v/>
      </c>
      <c r="X435" s="16" t="str">
        <f>IF(V435="","",IF(W435="",INT(('Synthèse des résultats'!$G$1-V435)/7),INT((W435-V435)/7)))</f>
        <v/>
      </c>
    </row>
    <row r="436" spans="10:24" x14ac:dyDescent="0.25">
      <c r="J436" s="69" t="str">
        <f xml:space="preserve"> IFERROR(VLOOKUP(I436,'Paramètres figés'!$C$3:$D$20,2,FALSE),"")</f>
        <v/>
      </c>
      <c r="X436" s="16" t="str">
        <f>IF(V436="","",IF(W436="",INT(('Synthèse des résultats'!$G$1-V436)/7),INT((W436-V436)/7)))</f>
        <v/>
      </c>
    </row>
    <row r="437" spans="10:24" x14ac:dyDescent="0.25">
      <c r="J437" s="69" t="str">
        <f xml:space="preserve"> IFERROR(VLOOKUP(I437,'Paramètres figés'!$C$3:$D$20,2,FALSE),"")</f>
        <v/>
      </c>
      <c r="X437" s="16" t="str">
        <f>IF(V437="","",IF(W437="",INT(('Synthèse des résultats'!$G$1-V437)/7),INT((W437-V437)/7)))</f>
        <v/>
      </c>
    </row>
    <row r="438" spans="10:24" x14ac:dyDescent="0.25">
      <c r="J438" s="69" t="str">
        <f xml:space="preserve"> IFERROR(VLOOKUP(I438,'Paramètres figés'!$C$3:$D$20,2,FALSE),"")</f>
        <v/>
      </c>
      <c r="X438" s="16" t="str">
        <f>IF(V438="","",IF(W438="",INT(('Synthèse des résultats'!$G$1-V438)/7),INT((W438-V438)/7)))</f>
        <v/>
      </c>
    </row>
    <row r="439" spans="10:24" x14ac:dyDescent="0.25">
      <c r="J439" s="69" t="str">
        <f xml:space="preserve"> IFERROR(VLOOKUP(I439,'Paramètres figés'!$C$3:$D$20,2,FALSE),"")</f>
        <v/>
      </c>
      <c r="X439" s="16" t="str">
        <f>IF(V439="","",IF(W439="",INT(('Synthèse des résultats'!$G$1-V439)/7),INT((W439-V439)/7)))</f>
        <v/>
      </c>
    </row>
    <row r="440" spans="10:24" x14ac:dyDescent="0.25">
      <c r="J440" s="69" t="str">
        <f xml:space="preserve"> IFERROR(VLOOKUP(I440,'Paramètres figés'!$C$3:$D$20,2,FALSE),"")</f>
        <v/>
      </c>
      <c r="X440" s="16" t="str">
        <f>IF(V440="","",IF(W440="",INT(('Synthèse des résultats'!$G$1-V440)/7),INT((W440-V440)/7)))</f>
        <v/>
      </c>
    </row>
    <row r="441" spans="10:24" x14ac:dyDescent="0.25">
      <c r="J441" s="69" t="str">
        <f xml:space="preserve"> IFERROR(VLOOKUP(I441,'Paramètres figés'!$C$3:$D$20,2,FALSE),"")</f>
        <v/>
      </c>
      <c r="X441" s="16" t="str">
        <f>IF(V441="","",IF(W441="",INT(('Synthèse des résultats'!$G$1-V441)/7),INT((W441-V441)/7)))</f>
        <v/>
      </c>
    </row>
    <row r="442" spans="10:24" x14ac:dyDescent="0.25">
      <c r="J442" s="69" t="str">
        <f xml:space="preserve"> IFERROR(VLOOKUP(I442,'Paramètres figés'!$C$3:$D$20,2,FALSE),"")</f>
        <v/>
      </c>
      <c r="X442" s="16" t="str">
        <f>IF(V442="","",IF(W442="",INT(('Synthèse des résultats'!$G$1-V442)/7),INT((W442-V442)/7)))</f>
        <v/>
      </c>
    </row>
    <row r="443" spans="10:24" x14ac:dyDescent="0.25">
      <c r="J443" s="69" t="str">
        <f xml:space="preserve"> IFERROR(VLOOKUP(I443,'Paramètres figés'!$C$3:$D$20,2,FALSE),"")</f>
        <v/>
      </c>
      <c r="X443" s="16" t="str">
        <f>IF(V443="","",IF(W443="",INT(('Synthèse des résultats'!$G$1-V443)/7),INT((W443-V443)/7)))</f>
        <v/>
      </c>
    </row>
    <row r="444" spans="10:24" x14ac:dyDescent="0.25">
      <c r="J444" s="69" t="str">
        <f xml:space="preserve"> IFERROR(VLOOKUP(I444,'Paramètres figés'!$C$3:$D$20,2,FALSE),"")</f>
        <v/>
      </c>
      <c r="X444" s="16" t="str">
        <f>IF(V444="","",IF(W444="",INT(('Synthèse des résultats'!$G$1-V444)/7),INT((W444-V444)/7)))</f>
        <v/>
      </c>
    </row>
    <row r="445" spans="10:24" x14ac:dyDescent="0.25">
      <c r="J445" s="69" t="str">
        <f xml:space="preserve"> IFERROR(VLOOKUP(I445,'Paramètres figés'!$C$3:$D$20,2,FALSE),"")</f>
        <v/>
      </c>
      <c r="X445" s="16" t="str">
        <f>IF(V445="","",IF(W445="",INT(('Synthèse des résultats'!$G$1-V445)/7),INT((W445-V445)/7)))</f>
        <v/>
      </c>
    </row>
    <row r="446" spans="10:24" x14ac:dyDescent="0.25">
      <c r="J446" s="69" t="str">
        <f xml:space="preserve"> IFERROR(VLOOKUP(I446,'Paramètres figés'!$C$3:$D$20,2,FALSE),"")</f>
        <v/>
      </c>
      <c r="X446" s="16" t="str">
        <f>IF(V446="","",IF(W446="",INT(('Synthèse des résultats'!$G$1-V446)/7),INT((W446-V446)/7)))</f>
        <v/>
      </c>
    </row>
    <row r="447" spans="10:24" x14ac:dyDescent="0.25">
      <c r="J447" s="69" t="str">
        <f xml:space="preserve"> IFERROR(VLOOKUP(I447,'Paramètres figés'!$C$3:$D$20,2,FALSE),"")</f>
        <v/>
      </c>
      <c r="X447" s="16" t="str">
        <f>IF(V447="","",IF(W447="",INT(('Synthèse des résultats'!$G$1-V447)/7),INT((W447-V447)/7)))</f>
        <v/>
      </c>
    </row>
    <row r="448" spans="10:24" x14ac:dyDescent="0.25">
      <c r="J448" s="69" t="str">
        <f xml:space="preserve"> IFERROR(VLOOKUP(I448,'Paramètres figés'!$C$3:$D$20,2,FALSE),"")</f>
        <v/>
      </c>
      <c r="X448" s="16" t="str">
        <f>IF(V448="","",IF(W448="",INT(('Synthèse des résultats'!$G$1-V448)/7),INT((W448-V448)/7)))</f>
        <v/>
      </c>
    </row>
    <row r="449" spans="10:24" x14ac:dyDescent="0.25">
      <c r="J449" s="69" t="str">
        <f xml:space="preserve"> IFERROR(VLOOKUP(I449,'Paramètres figés'!$C$3:$D$20,2,FALSE),"")</f>
        <v/>
      </c>
      <c r="X449" s="16" t="str">
        <f>IF(V449="","",IF(W449="",INT(('Synthèse des résultats'!$G$1-V449)/7),INT((W449-V449)/7)))</f>
        <v/>
      </c>
    </row>
    <row r="450" spans="10:24" x14ac:dyDescent="0.25">
      <c r="J450" s="69" t="str">
        <f xml:space="preserve"> IFERROR(VLOOKUP(I450,'Paramètres figés'!$C$3:$D$20,2,FALSE),"")</f>
        <v/>
      </c>
      <c r="X450" s="16" t="str">
        <f>IF(V450="","",IF(W450="",INT(('Synthèse des résultats'!$G$1-V450)/7),INT((W450-V450)/7)))</f>
        <v/>
      </c>
    </row>
    <row r="451" spans="10:24" x14ac:dyDescent="0.25">
      <c r="J451" s="69" t="str">
        <f xml:space="preserve"> IFERROR(VLOOKUP(I451,'Paramètres figés'!$C$3:$D$20,2,FALSE),"")</f>
        <v/>
      </c>
      <c r="X451" s="16" t="str">
        <f>IF(V451="","",IF(W451="",INT(('Synthèse des résultats'!$G$1-V451)/7),INT((W451-V451)/7)))</f>
        <v/>
      </c>
    </row>
    <row r="452" spans="10:24" x14ac:dyDescent="0.25">
      <c r="J452" s="69" t="str">
        <f xml:space="preserve"> IFERROR(VLOOKUP(I452,'Paramètres figés'!$C$3:$D$20,2,FALSE),"")</f>
        <v/>
      </c>
      <c r="X452" s="16" t="str">
        <f>IF(V452="","",IF(W452="",INT(('Synthèse des résultats'!$G$1-V452)/7),INT((W452-V452)/7)))</f>
        <v/>
      </c>
    </row>
    <row r="453" spans="10:24" x14ac:dyDescent="0.25">
      <c r="J453" s="69" t="str">
        <f xml:space="preserve"> IFERROR(VLOOKUP(I453,'Paramètres figés'!$C$3:$D$20,2,FALSE),"")</f>
        <v/>
      </c>
      <c r="X453" s="16" t="str">
        <f>IF(V453="","",IF(W453="",INT(('Synthèse des résultats'!$G$1-V453)/7),INT((W453-V453)/7)))</f>
        <v/>
      </c>
    </row>
    <row r="454" spans="10:24" x14ac:dyDescent="0.25">
      <c r="J454" s="69" t="str">
        <f xml:space="preserve"> IFERROR(VLOOKUP(I454,'Paramètres figés'!$C$3:$D$20,2,FALSE),"")</f>
        <v/>
      </c>
      <c r="X454" s="16" t="str">
        <f>IF(V454="","",IF(W454="",INT(('Synthèse des résultats'!$G$1-V454)/7),INT((W454-V454)/7)))</f>
        <v/>
      </c>
    </row>
    <row r="455" spans="10:24" x14ac:dyDescent="0.25">
      <c r="J455" s="69" t="str">
        <f xml:space="preserve"> IFERROR(VLOOKUP(I455,'Paramètres figés'!$C$3:$D$20,2,FALSE),"")</f>
        <v/>
      </c>
      <c r="X455" s="16" t="str">
        <f>IF(V455="","",IF(W455="",INT(('Synthèse des résultats'!$G$1-V455)/7),INT((W455-V455)/7)))</f>
        <v/>
      </c>
    </row>
    <row r="456" spans="10:24" x14ac:dyDescent="0.25">
      <c r="J456" s="69" t="str">
        <f xml:space="preserve"> IFERROR(VLOOKUP(I456,'Paramètres figés'!$C$3:$D$20,2,FALSE),"")</f>
        <v/>
      </c>
      <c r="X456" s="16" t="str">
        <f>IF(V456="","",IF(W456="",INT(('Synthèse des résultats'!$G$1-V456)/7),INT((W456-V456)/7)))</f>
        <v/>
      </c>
    </row>
    <row r="457" spans="10:24" x14ac:dyDescent="0.25">
      <c r="J457" s="69" t="str">
        <f xml:space="preserve"> IFERROR(VLOOKUP(I457,'Paramètres figés'!$C$3:$D$20,2,FALSE),"")</f>
        <v/>
      </c>
      <c r="X457" s="16" t="str">
        <f>IF(V457="","",IF(W457="",INT(('Synthèse des résultats'!$G$1-V457)/7),INT((W457-V457)/7)))</f>
        <v/>
      </c>
    </row>
    <row r="458" spans="10:24" x14ac:dyDescent="0.25">
      <c r="J458" s="69" t="str">
        <f xml:space="preserve"> IFERROR(VLOOKUP(I458,'Paramètres figés'!$C$3:$D$20,2,FALSE),"")</f>
        <v/>
      </c>
      <c r="X458" s="16" t="str">
        <f>IF(V458="","",IF(W458="",INT(('Synthèse des résultats'!$G$1-V458)/7),INT((W458-V458)/7)))</f>
        <v/>
      </c>
    </row>
    <row r="459" spans="10:24" x14ac:dyDescent="0.25">
      <c r="J459" s="69" t="str">
        <f xml:space="preserve"> IFERROR(VLOOKUP(I459,'Paramètres figés'!$C$3:$D$20,2,FALSE),"")</f>
        <v/>
      </c>
      <c r="X459" s="16" t="str">
        <f>IF(V459="","",IF(W459="",INT(('Synthèse des résultats'!$G$1-V459)/7),INT((W459-V459)/7)))</f>
        <v/>
      </c>
    </row>
    <row r="460" spans="10:24" x14ac:dyDescent="0.25">
      <c r="J460" s="69" t="str">
        <f xml:space="preserve"> IFERROR(VLOOKUP(I460,'Paramètres figés'!$C$3:$D$20,2,FALSE),"")</f>
        <v/>
      </c>
      <c r="X460" s="16" t="str">
        <f>IF(V460="","",IF(W460="",INT(('Synthèse des résultats'!$G$1-V460)/7),INT((W460-V460)/7)))</f>
        <v/>
      </c>
    </row>
    <row r="461" spans="10:24" x14ac:dyDescent="0.25">
      <c r="J461" s="69" t="str">
        <f xml:space="preserve"> IFERROR(VLOOKUP(I461,'Paramètres figés'!$C$3:$D$20,2,FALSE),"")</f>
        <v/>
      </c>
      <c r="X461" s="16" t="str">
        <f>IF(V461="","",IF(W461="",INT(('Synthèse des résultats'!$G$1-V461)/7),INT((W461-V461)/7)))</f>
        <v/>
      </c>
    </row>
    <row r="462" spans="10:24" x14ac:dyDescent="0.25">
      <c r="J462" s="69" t="str">
        <f xml:space="preserve"> IFERROR(VLOOKUP(I462,'Paramètres figés'!$C$3:$D$20,2,FALSE),"")</f>
        <v/>
      </c>
      <c r="X462" s="16" t="str">
        <f>IF(V462="","",IF(W462="",INT(('Synthèse des résultats'!$G$1-V462)/7),INT((W462-V462)/7)))</f>
        <v/>
      </c>
    </row>
    <row r="463" spans="10:24" x14ac:dyDescent="0.25">
      <c r="J463" s="69" t="str">
        <f xml:space="preserve"> IFERROR(VLOOKUP(I463,'Paramètres figés'!$C$3:$D$20,2,FALSE),"")</f>
        <v/>
      </c>
      <c r="X463" s="16" t="str">
        <f>IF(V463="","",IF(W463="",INT(('Synthèse des résultats'!$G$1-V463)/7),INT((W463-V463)/7)))</f>
        <v/>
      </c>
    </row>
    <row r="464" spans="10:24" x14ac:dyDescent="0.25">
      <c r="J464" s="69" t="str">
        <f xml:space="preserve"> IFERROR(VLOOKUP(I464,'Paramètres figés'!$C$3:$D$20,2,FALSE),"")</f>
        <v/>
      </c>
      <c r="X464" s="16" t="str">
        <f>IF(V464="","",IF(W464="",INT(('Synthèse des résultats'!$G$1-V464)/7),INT((W464-V464)/7)))</f>
        <v/>
      </c>
    </row>
    <row r="465" spans="10:24" x14ac:dyDescent="0.25">
      <c r="J465" s="69" t="str">
        <f xml:space="preserve"> IFERROR(VLOOKUP(I465,'Paramètres figés'!$C$3:$D$20,2,FALSE),"")</f>
        <v/>
      </c>
      <c r="X465" s="16" t="str">
        <f>IF(V465="","",IF(W465="",INT(('Synthèse des résultats'!$G$1-V465)/7),INT((W465-V465)/7)))</f>
        <v/>
      </c>
    </row>
    <row r="466" spans="10:24" x14ac:dyDescent="0.25">
      <c r="J466" s="69" t="str">
        <f xml:space="preserve"> IFERROR(VLOOKUP(I466,'Paramètres figés'!$C$3:$D$20,2,FALSE),"")</f>
        <v/>
      </c>
      <c r="X466" s="16" t="str">
        <f>IF(V466="","",IF(W466="",INT(('Synthèse des résultats'!$G$1-V466)/7),INT((W466-V466)/7)))</f>
        <v/>
      </c>
    </row>
    <row r="467" spans="10:24" x14ac:dyDescent="0.25">
      <c r="J467" s="69" t="str">
        <f xml:space="preserve"> IFERROR(VLOOKUP(I467,'Paramètres figés'!$C$3:$D$20,2,FALSE),"")</f>
        <v/>
      </c>
      <c r="X467" s="16" t="str">
        <f>IF(V467="","",IF(W467="",INT(('Synthèse des résultats'!$G$1-V467)/7),INT((W467-V467)/7)))</f>
        <v/>
      </c>
    </row>
    <row r="468" spans="10:24" x14ac:dyDescent="0.25">
      <c r="J468" s="69" t="str">
        <f xml:space="preserve"> IFERROR(VLOOKUP(I468,'Paramètres figés'!$C$3:$D$20,2,FALSE),"")</f>
        <v/>
      </c>
      <c r="X468" s="16" t="str">
        <f>IF(V468="","",IF(W468="",INT(('Synthèse des résultats'!$G$1-V468)/7),INT((W468-V468)/7)))</f>
        <v/>
      </c>
    </row>
    <row r="469" spans="10:24" x14ac:dyDescent="0.25">
      <c r="J469" s="69" t="str">
        <f xml:space="preserve"> IFERROR(VLOOKUP(I469,'Paramètres figés'!$C$3:$D$20,2,FALSE),"")</f>
        <v/>
      </c>
      <c r="X469" s="16" t="str">
        <f>IF(V469="","",IF(W469="",INT(('Synthèse des résultats'!$G$1-V469)/7),INT((W469-V469)/7)))</f>
        <v/>
      </c>
    </row>
    <row r="470" spans="10:24" x14ac:dyDescent="0.25">
      <c r="J470" s="69" t="str">
        <f xml:space="preserve"> IFERROR(VLOOKUP(I470,'Paramètres figés'!$C$3:$D$20,2,FALSE),"")</f>
        <v/>
      </c>
      <c r="X470" s="16" t="str">
        <f>IF(V470="","",IF(W470="",INT(('Synthèse des résultats'!$G$1-V470)/7),INT((W470-V470)/7)))</f>
        <v/>
      </c>
    </row>
    <row r="471" spans="10:24" x14ac:dyDescent="0.25">
      <c r="J471" s="69" t="str">
        <f xml:space="preserve"> IFERROR(VLOOKUP(I471,'Paramètres figés'!$C$3:$D$20,2,FALSE),"")</f>
        <v/>
      </c>
      <c r="X471" s="16" t="str">
        <f>IF(V471="","",IF(W471="",INT(('Synthèse des résultats'!$G$1-V471)/7),INT((W471-V471)/7)))</f>
        <v/>
      </c>
    </row>
    <row r="472" spans="10:24" x14ac:dyDescent="0.25">
      <c r="J472" s="69" t="str">
        <f xml:space="preserve"> IFERROR(VLOOKUP(I472,'Paramètres figés'!$C$3:$D$20,2,FALSE),"")</f>
        <v/>
      </c>
      <c r="X472" s="16" t="str">
        <f>IF(V472="","",IF(W472="",INT(('Synthèse des résultats'!$G$1-V472)/7),INT((W472-V472)/7)))</f>
        <v/>
      </c>
    </row>
    <row r="473" spans="10:24" x14ac:dyDescent="0.25">
      <c r="J473" s="69" t="str">
        <f xml:space="preserve"> IFERROR(VLOOKUP(I473,'Paramètres figés'!$C$3:$D$20,2,FALSE),"")</f>
        <v/>
      </c>
      <c r="X473" s="16" t="str">
        <f>IF(V473="","",IF(W473="",INT(('Synthèse des résultats'!$G$1-V473)/7),INT((W473-V473)/7)))</f>
        <v/>
      </c>
    </row>
    <row r="474" spans="10:24" x14ac:dyDescent="0.25">
      <c r="J474" s="69" t="str">
        <f xml:space="preserve"> IFERROR(VLOOKUP(I474,'Paramètres figés'!$C$3:$D$20,2,FALSE),"")</f>
        <v/>
      </c>
      <c r="X474" s="16" t="str">
        <f>IF(V474="","",IF(W474="",INT(('Synthèse des résultats'!$G$1-V474)/7),INT((W474-V474)/7)))</f>
        <v/>
      </c>
    </row>
    <row r="475" spans="10:24" x14ac:dyDescent="0.25">
      <c r="J475" s="69" t="str">
        <f xml:space="preserve"> IFERROR(VLOOKUP(I475,'Paramètres figés'!$C$3:$D$20,2,FALSE),"")</f>
        <v/>
      </c>
      <c r="X475" s="16" t="str">
        <f>IF(V475="","",IF(W475="",INT(('Synthèse des résultats'!$G$1-V475)/7),INT((W475-V475)/7)))</f>
        <v/>
      </c>
    </row>
    <row r="476" spans="10:24" x14ac:dyDescent="0.25">
      <c r="J476" s="69" t="str">
        <f xml:space="preserve"> IFERROR(VLOOKUP(I476,'Paramètres figés'!$C$3:$D$20,2,FALSE),"")</f>
        <v/>
      </c>
      <c r="X476" s="16" t="str">
        <f>IF(V476="","",IF(W476="",INT(('Synthèse des résultats'!$G$1-V476)/7),INT((W476-V476)/7)))</f>
        <v/>
      </c>
    </row>
    <row r="477" spans="10:24" x14ac:dyDescent="0.25">
      <c r="J477" s="69" t="str">
        <f xml:space="preserve"> IFERROR(VLOOKUP(I477,'Paramètres figés'!$C$3:$D$20,2,FALSE),"")</f>
        <v/>
      </c>
      <c r="X477" s="16" t="str">
        <f>IF(V477="","",IF(W477="",INT(('Synthèse des résultats'!$G$1-V477)/7),INT((W477-V477)/7)))</f>
        <v/>
      </c>
    </row>
    <row r="478" spans="10:24" x14ac:dyDescent="0.25">
      <c r="J478" s="69" t="str">
        <f xml:space="preserve"> IFERROR(VLOOKUP(I478,'Paramètres figés'!$C$3:$D$20,2,FALSE),"")</f>
        <v/>
      </c>
      <c r="X478" s="16" t="str">
        <f>IF(V478="","",IF(W478="",INT(('Synthèse des résultats'!$G$1-V478)/7),INT((W478-V478)/7)))</f>
        <v/>
      </c>
    </row>
    <row r="479" spans="10:24" x14ac:dyDescent="0.25">
      <c r="J479" s="69" t="str">
        <f xml:space="preserve"> IFERROR(VLOOKUP(I479,'Paramètres figés'!$C$3:$D$20,2,FALSE),"")</f>
        <v/>
      </c>
      <c r="X479" s="16" t="str">
        <f>IF(V479="","",IF(W479="",INT(('Synthèse des résultats'!$G$1-V479)/7),INT((W479-V479)/7)))</f>
        <v/>
      </c>
    </row>
    <row r="480" spans="10:24" x14ac:dyDescent="0.25">
      <c r="J480" s="69" t="str">
        <f xml:space="preserve"> IFERROR(VLOOKUP(I480,'Paramètres figés'!$C$3:$D$20,2,FALSE),"")</f>
        <v/>
      </c>
      <c r="X480" s="16" t="str">
        <f>IF(V480="","",IF(W480="",INT(('Synthèse des résultats'!$G$1-V480)/7),INT((W480-V480)/7)))</f>
        <v/>
      </c>
    </row>
    <row r="481" spans="10:24" x14ac:dyDescent="0.25">
      <c r="J481" s="69" t="str">
        <f xml:space="preserve"> IFERROR(VLOOKUP(I481,'Paramètres figés'!$C$3:$D$20,2,FALSE),"")</f>
        <v/>
      </c>
      <c r="X481" s="16" t="str">
        <f>IF(V481="","",IF(W481="",INT(('Synthèse des résultats'!$G$1-V481)/7),INT((W481-V481)/7)))</f>
        <v/>
      </c>
    </row>
    <row r="482" spans="10:24" x14ac:dyDescent="0.25">
      <c r="J482" s="69" t="str">
        <f xml:space="preserve"> IFERROR(VLOOKUP(I482,'Paramètres figés'!$C$3:$D$20,2,FALSE),"")</f>
        <v/>
      </c>
      <c r="X482" s="16" t="str">
        <f>IF(V482="","",IF(W482="",INT(('Synthèse des résultats'!$G$1-V482)/7),INT((W482-V482)/7)))</f>
        <v/>
      </c>
    </row>
    <row r="483" spans="10:24" x14ac:dyDescent="0.25">
      <c r="J483" s="69" t="str">
        <f xml:space="preserve"> IFERROR(VLOOKUP(I483,'Paramètres figés'!$C$3:$D$20,2,FALSE),"")</f>
        <v/>
      </c>
      <c r="X483" s="16" t="str">
        <f>IF(V483="","",IF(W483="",INT(('Synthèse des résultats'!$G$1-V483)/7),INT((W483-V483)/7)))</f>
        <v/>
      </c>
    </row>
    <row r="484" spans="10:24" x14ac:dyDescent="0.25">
      <c r="J484" s="69" t="str">
        <f xml:space="preserve"> IFERROR(VLOOKUP(I484,'Paramètres figés'!$C$3:$D$20,2,FALSE),"")</f>
        <v/>
      </c>
      <c r="X484" s="16" t="str">
        <f>IF(V484="","",IF(W484="",INT(('Synthèse des résultats'!$G$1-V484)/7),INT((W484-V484)/7)))</f>
        <v/>
      </c>
    </row>
    <row r="485" spans="10:24" x14ac:dyDescent="0.25">
      <c r="J485" s="69" t="str">
        <f xml:space="preserve"> IFERROR(VLOOKUP(I485,'Paramètres figés'!$C$3:$D$20,2,FALSE),"")</f>
        <v/>
      </c>
      <c r="X485" s="16" t="str">
        <f>IF(V485="","",IF(W485="",INT(('Synthèse des résultats'!$G$1-V485)/7),INT((W485-V485)/7)))</f>
        <v/>
      </c>
    </row>
    <row r="486" spans="10:24" x14ac:dyDescent="0.25">
      <c r="J486" s="69" t="str">
        <f xml:space="preserve"> IFERROR(VLOOKUP(I486,'Paramètres figés'!$C$3:$D$20,2,FALSE),"")</f>
        <v/>
      </c>
      <c r="X486" s="16" t="str">
        <f>IF(V486="","",IF(W486="",INT(('Synthèse des résultats'!$G$1-V486)/7),INT((W486-V486)/7)))</f>
        <v/>
      </c>
    </row>
    <row r="487" spans="10:24" x14ac:dyDescent="0.25">
      <c r="J487" s="69" t="str">
        <f xml:space="preserve"> IFERROR(VLOOKUP(I487,'Paramètres figés'!$C$3:$D$20,2,FALSE),"")</f>
        <v/>
      </c>
      <c r="X487" s="16" t="str">
        <f>IF(V487="","",IF(W487="",INT(('Synthèse des résultats'!$G$1-V487)/7),INT((W487-V487)/7)))</f>
        <v/>
      </c>
    </row>
    <row r="488" spans="10:24" x14ac:dyDescent="0.25">
      <c r="J488" s="69" t="str">
        <f xml:space="preserve"> IFERROR(VLOOKUP(I488,'Paramètres figés'!$C$3:$D$20,2,FALSE),"")</f>
        <v/>
      </c>
      <c r="X488" s="16" t="str">
        <f>IF(V488="","",IF(W488="",INT(('Synthèse des résultats'!$G$1-V488)/7),INT((W488-V488)/7)))</f>
        <v/>
      </c>
    </row>
    <row r="489" spans="10:24" x14ac:dyDescent="0.25">
      <c r="J489" s="69" t="str">
        <f xml:space="preserve"> IFERROR(VLOOKUP(I489,'Paramètres figés'!$C$3:$D$20,2,FALSE),"")</f>
        <v/>
      </c>
      <c r="X489" s="16" t="str">
        <f>IF(V489="","",IF(W489="",INT(('Synthèse des résultats'!$G$1-V489)/7),INT((W489-V489)/7)))</f>
        <v/>
      </c>
    </row>
    <row r="490" spans="10:24" x14ac:dyDescent="0.25">
      <c r="J490" s="69" t="str">
        <f xml:space="preserve"> IFERROR(VLOOKUP(I490,'Paramètres figés'!$C$3:$D$20,2,FALSE),"")</f>
        <v/>
      </c>
      <c r="X490" s="16" t="str">
        <f>IF(V490="","",IF(W490="",INT(('Synthèse des résultats'!$G$1-V490)/7),INT((W490-V490)/7)))</f>
        <v/>
      </c>
    </row>
    <row r="491" spans="10:24" x14ac:dyDescent="0.25">
      <c r="J491" s="69" t="str">
        <f xml:space="preserve"> IFERROR(VLOOKUP(I491,'Paramètres figés'!$C$3:$D$20,2,FALSE),"")</f>
        <v/>
      </c>
      <c r="X491" s="16" t="str">
        <f>IF(V491="","",IF(W491="",INT(('Synthèse des résultats'!$G$1-V491)/7),INT((W491-V491)/7)))</f>
        <v/>
      </c>
    </row>
    <row r="492" spans="10:24" x14ac:dyDescent="0.25">
      <c r="J492" s="69" t="str">
        <f xml:space="preserve"> IFERROR(VLOOKUP(I492,'Paramètres figés'!$C$3:$D$20,2,FALSE),"")</f>
        <v/>
      </c>
      <c r="X492" s="16" t="str">
        <f>IF(V492="","",IF(W492="",INT(('Synthèse des résultats'!$G$1-V492)/7),INT((W492-V492)/7)))</f>
        <v/>
      </c>
    </row>
    <row r="493" spans="10:24" x14ac:dyDescent="0.25">
      <c r="J493" s="69" t="str">
        <f xml:space="preserve"> IFERROR(VLOOKUP(I493,'Paramètres figés'!$C$3:$D$20,2,FALSE),"")</f>
        <v/>
      </c>
      <c r="X493" s="16" t="str">
        <f>IF(V493="","",IF(W493="",INT(('Synthèse des résultats'!$G$1-V493)/7),INT((W493-V493)/7)))</f>
        <v/>
      </c>
    </row>
    <row r="494" spans="10:24" x14ac:dyDescent="0.25">
      <c r="J494" s="69" t="str">
        <f xml:space="preserve"> IFERROR(VLOOKUP(I494,'Paramètres figés'!$C$3:$D$20,2,FALSE),"")</f>
        <v/>
      </c>
      <c r="X494" s="16" t="str">
        <f>IF(V494="","",IF(W494="",INT(('Synthèse des résultats'!$G$1-V494)/7),INT((W494-V494)/7)))</f>
        <v/>
      </c>
    </row>
    <row r="495" spans="10:24" x14ac:dyDescent="0.25">
      <c r="J495" s="69" t="str">
        <f xml:space="preserve"> IFERROR(VLOOKUP(I495,'Paramètres figés'!$C$3:$D$20,2,FALSE),"")</f>
        <v/>
      </c>
      <c r="X495" s="16" t="str">
        <f>IF(V495="","",IF(W495="",INT(('Synthèse des résultats'!$G$1-V495)/7),INT((W495-V495)/7)))</f>
        <v/>
      </c>
    </row>
    <row r="496" spans="10:24" x14ac:dyDescent="0.25">
      <c r="J496" s="69" t="str">
        <f xml:space="preserve"> IFERROR(VLOOKUP(I496,'Paramètres figés'!$C$3:$D$20,2,FALSE),"")</f>
        <v/>
      </c>
      <c r="X496" s="16" t="str">
        <f>IF(V496="","",IF(W496="",INT(('Synthèse des résultats'!$G$1-V496)/7),INT((W496-V496)/7)))</f>
        <v/>
      </c>
    </row>
    <row r="497" spans="10:24" x14ac:dyDescent="0.25">
      <c r="J497" s="69" t="str">
        <f xml:space="preserve"> IFERROR(VLOOKUP(I497,'Paramètres figés'!$C$3:$D$20,2,FALSE),"")</f>
        <v/>
      </c>
      <c r="X497" s="16" t="str">
        <f>IF(V497="","",IF(W497="",INT(('Synthèse des résultats'!$G$1-V497)/7),INT((W497-V497)/7)))</f>
        <v/>
      </c>
    </row>
    <row r="498" spans="10:24" x14ac:dyDescent="0.25">
      <c r="J498" s="69" t="str">
        <f xml:space="preserve"> IFERROR(VLOOKUP(I498,'Paramètres figés'!$C$3:$D$20,2,FALSE),"")</f>
        <v/>
      </c>
      <c r="X498" s="16" t="str">
        <f>IF(V498="","",IF(W498="",INT(('Synthèse des résultats'!$G$1-V498)/7),INT((W498-V498)/7)))</f>
        <v/>
      </c>
    </row>
    <row r="499" spans="10:24" x14ac:dyDescent="0.25">
      <c r="J499" s="69" t="str">
        <f xml:space="preserve"> IFERROR(VLOOKUP(I499,'Paramètres figés'!$C$3:$D$20,2,FALSE),"")</f>
        <v/>
      </c>
      <c r="X499" s="16" t="str">
        <f>IF(V499="","",IF(W499="",INT(('Synthèse des résultats'!$G$1-V499)/7),INT((W499-V499)/7)))</f>
        <v/>
      </c>
    </row>
    <row r="500" spans="10:24" x14ac:dyDescent="0.25">
      <c r="J500" s="69" t="str">
        <f xml:space="preserve"> IFERROR(VLOOKUP(I500,'Paramètres figés'!$C$3:$D$20,2,FALSE),"")</f>
        <v/>
      </c>
      <c r="X500" s="16" t="str">
        <f>IF(V500="","",IF(W500="",INT(('Synthèse des résultats'!$G$1-V500)/7),INT((W500-V500)/7)))</f>
        <v/>
      </c>
    </row>
    <row r="501" spans="10:24" x14ac:dyDescent="0.25">
      <c r="J501" s="69" t="str">
        <f xml:space="preserve"> IFERROR(VLOOKUP(I501,'Paramètres figés'!$C$3:$D$20,2,FALSE),"")</f>
        <v/>
      </c>
      <c r="X501" s="16" t="str">
        <f>IF(V501="","",IF(W501="",INT(('Synthèse des résultats'!$G$1-V501)/7),INT((W501-V501)/7)))</f>
        <v/>
      </c>
    </row>
    <row r="502" spans="10:24" x14ac:dyDescent="0.25">
      <c r="J502" s="69" t="str">
        <f xml:space="preserve"> IFERROR(VLOOKUP(I502,'Paramètres figés'!$C$3:$D$20,2,FALSE),"")</f>
        <v/>
      </c>
      <c r="X502" s="16" t="str">
        <f>IF(V502="","",IF(W502="",INT(('Synthèse des résultats'!$G$1-V502)/7),INT((W502-V502)/7)))</f>
        <v/>
      </c>
    </row>
    <row r="503" spans="10:24" x14ac:dyDescent="0.25">
      <c r="J503" s="69" t="str">
        <f xml:space="preserve"> IFERROR(VLOOKUP(I503,'Paramètres figés'!$C$3:$D$20,2,FALSE),"")</f>
        <v/>
      </c>
      <c r="X503" s="16" t="str">
        <f>IF(V503="","",IF(W503="",INT(('Synthèse des résultats'!$G$1-V503)/7),INT((W503-V503)/7)))</f>
        <v/>
      </c>
    </row>
    <row r="504" spans="10:24" x14ac:dyDescent="0.25">
      <c r="J504" s="69" t="str">
        <f xml:space="preserve"> IFERROR(VLOOKUP(I504,'Paramètres figés'!$C$3:$D$20,2,FALSE),"")</f>
        <v/>
      </c>
      <c r="X504" s="16" t="str">
        <f>IF(V504="","",IF(W504="",INT(('Synthèse des résultats'!$G$1-V504)/7),INT((W504-V504)/7)))</f>
        <v/>
      </c>
    </row>
    <row r="505" spans="10:24" x14ac:dyDescent="0.25">
      <c r="J505" s="69" t="str">
        <f xml:space="preserve"> IFERROR(VLOOKUP(I505,'Paramètres figés'!$C$3:$D$20,2,FALSE),"")</f>
        <v/>
      </c>
      <c r="X505" s="16" t="str">
        <f>IF(V505="","",IF(W505="",INT(('Synthèse des résultats'!$G$1-V505)/7),INT((W505-V505)/7)))</f>
        <v/>
      </c>
    </row>
    <row r="506" spans="10:24" x14ac:dyDescent="0.25">
      <c r="J506" s="69" t="str">
        <f xml:space="preserve"> IFERROR(VLOOKUP(I506,'Paramètres figés'!$C$3:$D$20,2,FALSE),"")</f>
        <v/>
      </c>
      <c r="X506" s="16" t="str">
        <f>IF(V506="","",IF(W506="",INT(('Synthèse des résultats'!$G$1-V506)/7),INT((W506-V506)/7)))</f>
        <v/>
      </c>
    </row>
    <row r="507" spans="10:24" x14ac:dyDescent="0.25">
      <c r="J507" s="69" t="str">
        <f xml:space="preserve"> IFERROR(VLOOKUP(I507,'Paramètres figés'!$C$3:$D$20,2,FALSE),"")</f>
        <v/>
      </c>
      <c r="X507" s="16" t="str">
        <f>IF(V507="","",IF(W507="",INT(('Synthèse des résultats'!$G$1-V507)/7),INT((W507-V507)/7)))</f>
        <v/>
      </c>
    </row>
    <row r="508" spans="10:24" x14ac:dyDescent="0.25">
      <c r="J508" s="69" t="str">
        <f xml:space="preserve"> IFERROR(VLOOKUP(I508,'Paramètres figés'!$C$3:$D$20,2,FALSE),"")</f>
        <v/>
      </c>
      <c r="X508" s="16" t="str">
        <f>IF(V508="","",IF(W508="",INT(('Synthèse des résultats'!$G$1-V508)/7),INT((W508-V508)/7)))</f>
        <v/>
      </c>
    </row>
    <row r="509" spans="10:24" x14ac:dyDescent="0.25">
      <c r="J509" s="69" t="str">
        <f xml:space="preserve"> IFERROR(VLOOKUP(I509,'Paramètres figés'!$C$3:$D$20,2,FALSE),"")</f>
        <v/>
      </c>
      <c r="X509" s="16" t="str">
        <f>IF(V509="","",IF(W509="",INT(('Synthèse des résultats'!$G$1-V509)/7),INT((W509-V509)/7)))</f>
        <v/>
      </c>
    </row>
    <row r="510" spans="10:24" x14ac:dyDescent="0.25">
      <c r="J510" s="69" t="str">
        <f xml:space="preserve"> IFERROR(VLOOKUP(I510,'Paramètres figés'!$C$3:$D$20,2,FALSE),"")</f>
        <v/>
      </c>
      <c r="X510" s="16" t="str">
        <f>IF(V510="","",IF(W510="",INT(('Synthèse des résultats'!$G$1-V510)/7),INT((W510-V510)/7)))</f>
        <v/>
      </c>
    </row>
    <row r="511" spans="10:24" x14ac:dyDescent="0.25">
      <c r="J511" s="69" t="str">
        <f xml:space="preserve"> IFERROR(VLOOKUP(I511,'Paramètres figés'!$C$3:$D$20,2,FALSE),"")</f>
        <v/>
      </c>
      <c r="X511" s="16" t="str">
        <f>IF(V511="","",IF(W511="",INT(('Synthèse des résultats'!$G$1-V511)/7),INT((W511-V511)/7)))</f>
        <v/>
      </c>
    </row>
    <row r="512" spans="10:24" x14ac:dyDescent="0.25">
      <c r="J512" s="69" t="str">
        <f xml:space="preserve"> IFERROR(VLOOKUP(I512,'Paramètres figés'!$C$3:$D$20,2,FALSE),"")</f>
        <v/>
      </c>
      <c r="X512" s="16" t="str">
        <f>IF(V512="","",IF(W512="",INT(('Synthèse des résultats'!$G$1-V512)/7),INT((W512-V512)/7)))</f>
        <v/>
      </c>
    </row>
    <row r="513" spans="10:24" x14ac:dyDescent="0.25">
      <c r="J513" s="69" t="str">
        <f xml:space="preserve"> IFERROR(VLOOKUP(I513,'Paramètres figés'!$C$3:$D$20,2,FALSE),"")</f>
        <v/>
      </c>
      <c r="X513" s="16" t="str">
        <f>IF(V513="","",IF(W513="",INT(('Synthèse des résultats'!$G$1-V513)/7),INT((W513-V513)/7)))</f>
        <v/>
      </c>
    </row>
    <row r="514" spans="10:24" x14ac:dyDescent="0.25">
      <c r="J514" s="69" t="str">
        <f xml:space="preserve"> IFERROR(VLOOKUP(I514,'Paramètres figés'!$C$3:$D$20,2,FALSE),"")</f>
        <v/>
      </c>
      <c r="X514" s="16" t="str">
        <f>IF(V514="","",IF(W514="",INT(('Synthèse des résultats'!$G$1-V514)/7),INT((W514-V514)/7)))</f>
        <v/>
      </c>
    </row>
    <row r="515" spans="10:24" x14ac:dyDescent="0.25">
      <c r="J515" s="69" t="str">
        <f xml:space="preserve"> IFERROR(VLOOKUP(I515,'Paramètres figés'!$C$3:$D$20,2,FALSE),"")</f>
        <v/>
      </c>
      <c r="X515" s="16" t="str">
        <f>IF(V515="","",IF(W515="",INT(('Synthèse des résultats'!$G$1-V515)/7),INT((W515-V515)/7)))</f>
        <v/>
      </c>
    </row>
    <row r="516" spans="10:24" x14ac:dyDescent="0.25">
      <c r="J516" s="69" t="str">
        <f xml:space="preserve"> IFERROR(VLOOKUP(I516,'Paramètres figés'!$C$3:$D$20,2,FALSE),"")</f>
        <v/>
      </c>
      <c r="X516" s="16" t="str">
        <f>IF(V516="","",IF(W516="",INT(('Synthèse des résultats'!$G$1-V516)/7),INT((W516-V516)/7)))</f>
        <v/>
      </c>
    </row>
    <row r="517" spans="10:24" x14ac:dyDescent="0.25">
      <c r="J517" s="69" t="str">
        <f xml:space="preserve"> IFERROR(VLOOKUP(I517,'Paramètres figés'!$C$3:$D$20,2,FALSE),"")</f>
        <v/>
      </c>
      <c r="X517" s="16" t="str">
        <f>IF(V517="","",IF(W517="",INT(('Synthèse des résultats'!$G$1-V517)/7),INT((W517-V517)/7)))</f>
        <v/>
      </c>
    </row>
    <row r="518" spans="10:24" x14ac:dyDescent="0.25">
      <c r="J518" s="69" t="str">
        <f xml:space="preserve"> IFERROR(VLOOKUP(I518,'Paramètres figés'!$C$3:$D$20,2,FALSE),"")</f>
        <v/>
      </c>
      <c r="X518" s="16" t="str">
        <f>IF(V518="","",IF(W518="",INT(('Synthèse des résultats'!$G$1-V518)/7),INT((W518-V518)/7)))</f>
        <v/>
      </c>
    </row>
    <row r="519" spans="10:24" x14ac:dyDescent="0.25">
      <c r="J519" s="69" t="str">
        <f xml:space="preserve"> IFERROR(VLOOKUP(I519,'Paramètres figés'!$C$3:$D$20,2,FALSE),"")</f>
        <v/>
      </c>
      <c r="X519" s="16" t="str">
        <f>IF(V519="","",IF(W519="",INT(('Synthèse des résultats'!$G$1-V519)/7),INT((W519-V519)/7)))</f>
        <v/>
      </c>
    </row>
    <row r="520" spans="10:24" x14ac:dyDescent="0.25">
      <c r="J520" s="69" t="str">
        <f xml:space="preserve"> IFERROR(VLOOKUP(I520,'Paramètres figés'!$C$3:$D$20,2,FALSE),"")</f>
        <v/>
      </c>
      <c r="X520" s="16" t="str">
        <f>IF(V520="","",IF(W520="",INT(('Synthèse des résultats'!$G$1-V520)/7),INT((W520-V520)/7)))</f>
        <v/>
      </c>
    </row>
    <row r="521" spans="10:24" x14ac:dyDescent="0.25">
      <c r="J521" s="69" t="str">
        <f xml:space="preserve"> IFERROR(VLOOKUP(I521,'Paramètres figés'!$C$3:$D$20,2,FALSE),"")</f>
        <v/>
      </c>
      <c r="X521" s="16" t="str">
        <f>IF(V521="","",IF(W521="",INT(('Synthèse des résultats'!$G$1-V521)/7),INT((W521-V521)/7)))</f>
        <v/>
      </c>
    </row>
    <row r="522" spans="10:24" x14ac:dyDescent="0.25">
      <c r="J522" s="69" t="str">
        <f xml:space="preserve"> IFERROR(VLOOKUP(I522,'Paramètres figés'!$C$3:$D$20,2,FALSE),"")</f>
        <v/>
      </c>
      <c r="X522" s="16" t="str">
        <f>IF(V522="","",IF(W522="",INT(('Synthèse des résultats'!$G$1-V522)/7),INT((W522-V522)/7)))</f>
        <v/>
      </c>
    </row>
    <row r="523" spans="10:24" x14ac:dyDescent="0.25">
      <c r="J523" s="69" t="str">
        <f xml:space="preserve"> IFERROR(VLOOKUP(I523,'Paramètres figés'!$C$3:$D$20,2,FALSE),"")</f>
        <v/>
      </c>
      <c r="X523" s="16" t="str">
        <f>IF(V523="","",IF(W523="",INT(('Synthèse des résultats'!$G$1-V523)/7),INT((W523-V523)/7)))</f>
        <v/>
      </c>
    </row>
    <row r="524" spans="10:24" x14ac:dyDescent="0.25">
      <c r="J524" s="69" t="str">
        <f xml:space="preserve"> IFERROR(VLOOKUP(I524,'Paramètres figés'!$C$3:$D$20,2,FALSE),"")</f>
        <v/>
      </c>
      <c r="X524" s="16" t="str">
        <f>IF(V524="","",IF(W524="",INT(('Synthèse des résultats'!$G$1-V524)/7),INT((W524-V524)/7)))</f>
        <v/>
      </c>
    </row>
    <row r="525" spans="10:24" x14ac:dyDescent="0.25">
      <c r="J525" s="69" t="str">
        <f xml:space="preserve"> IFERROR(VLOOKUP(I525,'Paramètres figés'!$C$3:$D$20,2,FALSE),"")</f>
        <v/>
      </c>
      <c r="X525" s="16" t="str">
        <f>IF(V525="","",IF(W525="",INT(('Synthèse des résultats'!$G$1-V525)/7),INT((W525-V525)/7)))</f>
        <v/>
      </c>
    </row>
    <row r="526" spans="10:24" x14ac:dyDescent="0.25">
      <c r="J526" s="69" t="str">
        <f xml:space="preserve"> IFERROR(VLOOKUP(I526,'Paramètres figés'!$C$3:$D$20,2,FALSE),"")</f>
        <v/>
      </c>
      <c r="X526" s="16" t="str">
        <f>IF(V526="","",IF(W526="",INT(('Synthèse des résultats'!$G$1-V526)/7),INT((W526-V526)/7)))</f>
        <v/>
      </c>
    </row>
    <row r="527" spans="10:24" x14ac:dyDescent="0.25">
      <c r="J527" s="69" t="str">
        <f xml:space="preserve"> IFERROR(VLOOKUP(I527,'Paramètres figés'!$C$3:$D$20,2,FALSE),"")</f>
        <v/>
      </c>
      <c r="X527" s="16" t="str">
        <f>IF(V527="","",IF(W527="",INT(('Synthèse des résultats'!$G$1-V527)/7),INT((W527-V527)/7)))</f>
        <v/>
      </c>
    </row>
    <row r="528" spans="10:24" x14ac:dyDescent="0.25">
      <c r="J528" s="69" t="str">
        <f xml:space="preserve"> IFERROR(VLOOKUP(I528,'Paramètres figés'!$C$3:$D$20,2,FALSE),"")</f>
        <v/>
      </c>
      <c r="X528" s="16" t="str">
        <f>IF(V528="","",IF(W528="",INT(('Synthèse des résultats'!$G$1-V528)/7),INT((W528-V528)/7)))</f>
        <v/>
      </c>
    </row>
    <row r="529" spans="10:24" x14ac:dyDescent="0.25">
      <c r="J529" s="69" t="str">
        <f xml:space="preserve"> IFERROR(VLOOKUP(I529,'Paramètres figés'!$C$3:$D$20,2,FALSE),"")</f>
        <v/>
      </c>
      <c r="X529" s="16" t="str">
        <f>IF(V529="","",IF(W529="",INT(('Synthèse des résultats'!$G$1-V529)/7),INT((W529-V529)/7)))</f>
        <v/>
      </c>
    </row>
    <row r="530" spans="10:24" x14ac:dyDescent="0.25">
      <c r="J530" s="69" t="str">
        <f xml:space="preserve"> IFERROR(VLOOKUP(I530,'Paramètres figés'!$C$3:$D$20,2,FALSE),"")</f>
        <v/>
      </c>
      <c r="X530" s="16" t="str">
        <f>IF(V530="","",IF(W530="",INT(('Synthèse des résultats'!$G$1-V530)/7),INT((W530-V530)/7)))</f>
        <v/>
      </c>
    </row>
    <row r="531" spans="10:24" x14ac:dyDescent="0.25">
      <c r="J531" s="69" t="str">
        <f xml:space="preserve"> IFERROR(VLOOKUP(I531,'Paramètres figés'!$C$3:$D$20,2,FALSE),"")</f>
        <v/>
      </c>
      <c r="X531" s="16" t="str">
        <f>IF(V531="","",IF(W531="",INT(('Synthèse des résultats'!$G$1-V531)/7),INT((W531-V531)/7)))</f>
        <v/>
      </c>
    </row>
    <row r="532" spans="10:24" x14ac:dyDescent="0.25">
      <c r="J532" s="69" t="str">
        <f xml:space="preserve"> IFERROR(VLOOKUP(I532,'Paramètres figés'!$C$3:$D$20,2,FALSE),"")</f>
        <v/>
      </c>
      <c r="X532" s="16" t="str">
        <f>IF(V532="","",IF(W532="",INT(('Synthèse des résultats'!$G$1-V532)/7),INT((W532-V532)/7)))</f>
        <v/>
      </c>
    </row>
    <row r="533" spans="10:24" x14ac:dyDescent="0.25">
      <c r="J533" s="69" t="str">
        <f xml:space="preserve"> IFERROR(VLOOKUP(I533,'Paramètres figés'!$C$3:$D$20,2,FALSE),"")</f>
        <v/>
      </c>
      <c r="X533" s="16" t="str">
        <f>IF(V533="","",IF(W533="",INT(('Synthèse des résultats'!$G$1-V533)/7),INT((W533-V533)/7)))</f>
        <v/>
      </c>
    </row>
    <row r="534" spans="10:24" x14ac:dyDescent="0.25">
      <c r="J534" s="69" t="str">
        <f xml:space="preserve"> IFERROR(VLOOKUP(I534,'Paramètres figés'!$C$3:$D$20,2,FALSE),"")</f>
        <v/>
      </c>
      <c r="X534" s="16" t="str">
        <f>IF(V534="","",IF(W534="",INT(('Synthèse des résultats'!$G$1-V534)/7),INT((W534-V534)/7)))</f>
        <v/>
      </c>
    </row>
    <row r="535" spans="10:24" x14ac:dyDescent="0.25">
      <c r="J535" s="69" t="str">
        <f xml:space="preserve"> IFERROR(VLOOKUP(I535,'Paramètres figés'!$C$3:$D$20,2,FALSE),"")</f>
        <v/>
      </c>
      <c r="X535" s="16" t="str">
        <f>IF(V535="","",IF(W535="",INT(('Synthèse des résultats'!$G$1-V535)/7),INT((W535-V535)/7)))</f>
        <v/>
      </c>
    </row>
    <row r="536" spans="10:24" x14ac:dyDescent="0.25">
      <c r="J536" s="69" t="str">
        <f xml:space="preserve"> IFERROR(VLOOKUP(I536,'Paramètres figés'!$C$3:$D$20,2,FALSE),"")</f>
        <v/>
      </c>
      <c r="X536" s="16" t="str">
        <f>IF(V536="","",IF(W536="",INT(('Synthèse des résultats'!$G$1-V536)/7),INT((W536-V536)/7)))</f>
        <v/>
      </c>
    </row>
    <row r="537" spans="10:24" x14ac:dyDescent="0.25">
      <c r="J537" s="69" t="str">
        <f xml:space="preserve"> IFERROR(VLOOKUP(I537,'Paramètres figés'!$C$3:$D$20,2,FALSE),"")</f>
        <v/>
      </c>
      <c r="X537" s="16" t="str">
        <f>IF(V537="","",IF(W537="",INT(('Synthèse des résultats'!$G$1-V537)/7),INT((W537-V537)/7)))</f>
        <v/>
      </c>
    </row>
    <row r="538" spans="10:24" x14ac:dyDescent="0.25">
      <c r="J538" s="69" t="str">
        <f xml:space="preserve"> IFERROR(VLOOKUP(I538,'Paramètres figés'!$C$3:$D$20,2,FALSE),"")</f>
        <v/>
      </c>
      <c r="X538" s="16" t="str">
        <f>IF(V538="","",IF(W538="",INT(('Synthèse des résultats'!$G$1-V538)/7),INT((W538-V538)/7)))</f>
        <v/>
      </c>
    </row>
    <row r="539" spans="10:24" x14ac:dyDescent="0.25">
      <c r="J539" s="69" t="str">
        <f xml:space="preserve"> IFERROR(VLOOKUP(I539,'Paramètres figés'!$C$3:$D$20,2,FALSE),"")</f>
        <v/>
      </c>
      <c r="X539" s="16" t="str">
        <f>IF(V539="","",IF(W539="",INT(('Synthèse des résultats'!$G$1-V539)/7),INT((W539-V539)/7)))</f>
        <v/>
      </c>
    </row>
    <row r="540" spans="10:24" x14ac:dyDescent="0.25">
      <c r="J540" s="69" t="str">
        <f xml:space="preserve"> IFERROR(VLOOKUP(I540,'Paramètres figés'!$C$3:$D$20,2,FALSE),"")</f>
        <v/>
      </c>
      <c r="X540" s="16" t="str">
        <f>IF(V540="","",IF(W540="",INT(('Synthèse des résultats'!$G$1-V540)/7),INT((W540-V540)/7)))</f>
        <v/>
      </c>
    </row>
    <row r="541" spans="10:24" x14ac:dyDescent="0.25">
      <c r="J541" s="69" t="str">
        <f xml:space="preserve"> IFERROR(VLOOKUP(I541,'Paramètres figés'!$C$3:$D$20,2,FALSE),"")</f>
        <v/>
      </c>
      <c r="X541" s="16" t="str">
        <f>IF(V541="","",IF(W541="",INT(('Synthèse des résultats'!$G$1-V541)/7),INT((W541-V541)/7)))</f>
        <v/>
      </c>
    </row>
    <row r="542" spans="10:24" x14ac:dyDescent="0.25">
      <c r="J542" s="69" t="str">
        <f xml:space="preserve"> IFERROR(VLOOKUP(I542,'Paramètres figés'!$C$3:$D$20,2,FALSE),"")</f>
        <v/>
      </c>
      <c r="X542" s="16" t="str">
        <f>IF(V542="","",IF(W542="",INT(('Synthèse des résultats'!$G$1-V542)/7),INT((W542-V542)/7)))</f>
        <v/>
      </c>
    </row>
    <row r="543" spans="10:24" x14ac:dyDescent="0.25">
      <c r="J543" s="69" t="str">
        <f xml:space="preserve"> IFERROR(VLOOKUP(I543,'Paramètres figés'!$C$3:$D$20,2,FALSE),"")</f>
        <v/>
      </c>
      <c r="X543" s="16" t="str">
        <f>IF(V543="","",IF(W543="",INT(('Synthèse des résultats'!$G$1-V543)/7),INT((W543-V543)/7)))</f>
        <v/>
      </c>
    </row>
    <row r="544" spans="10:24" x14ac:dyDescent="0.25">
      <c r="J544" s="69" t="str">
        <f xml:space="preserve"> IFERROR(VLOOKUP(I544,'Paramètres figés'!$C$3:$D$20,2,FALSE),"")</f>
        <v/>
      </c>
      <c r="X544" s="16" t="str">
        <f>IF(V544="","",IF(W544="",INT(('Synthèse des résultats'!$G$1-V544)/7),INT((W544-V544)/7)))</f>
        <v/>
      </c>
    </row>
    <row r="545" spans="10:24" x14ac:dyDescent="0.25">
      <c r="J545" s="69" t="str">
        <f xml:space="preserve"> IFERROR(VLOOKUP(I545,'Paramètres figés'!$C$3:$D$20,2,FALSE),"")</f>
        <v/>
      </c>
      <c r="X545" s="16" t="str">
        <f>IF(V545="","",IF(W545="",INT(('Synthèse des résultats'!$G$1-V545)/7),INT((W545-V545)/7)))</f>
        <v/>
      </c>
    </row>
    <row r="546" spans="10:24" x14ac:dyDescent="0.25">
      <c r="J546" s="69" t="str">
        <f xml:space="preserve"> IFERROR(VLOOKUP(I546,'Paramètres figés'!$C$3:$D$20,2,FALSE),"")</f>
        <v/>
      </c>
      <c r="X546" s="16" t="str">
        <f>IF(V546="","",IF(W546="",INT(('Synthèse des résultats'!$G$1-V546)/7),INT((W546-V546)/7)))</f>
        <v/>
      </c>
    </row>
    <row r="547" spans="10:24" x14ac:dyDescent="0.25">
      <c r="J547" s="69" t="str">
        <f xml:space="preserve"> IFERROR(VLOOKUP(I547,'Paramètres figés'!$C$3:$D$20,2,FALSE),"")</f>
        <v/>
      </c>
      <c r="X547" s="16" t="str">
        <f>IF(V547="","",IF(W547="",INT(('Synthèse des résultats'!$G$1-V547)/7),INT((W547-V547)/7)))</f>
        <v/>
      </c>
    </row>
    <row r="548" spans="10:24" x14ac:dyDescent="0.25">
      <c r="J548" s="69" t="str">
        <f xml:space="preserve"> IFERROR(VLOOKUP(I548,'Paramètres figés'!$C$3:$D$20,2,FALSE),"")</f>
        <v/>
      </c>
      <c r="X548" s="16" t="str">
        <f>IF(V548="","",IF(W548="",INT(('Synthèse des résultats'!$G$1-V548)/7),INT((W548-V548)/7)))</f>
        <v/>
      </c>
    </row>
    <row r="549" spans="10:24" x14ac:dyDescent="0.25">
      <c r="J549" s="69" t="str">
        <f xml:space="preserve"> IFERROR(VLOOKUP(I549,'Paramètres figés'!$C$3:$D$20,2,FALSE),"")</f>
        <v/>
      </c>
      <c r="X549" s="16" t="str">
        <f>IF(V549="","",IF(W549="",INT(('Synthèse des résultats'!$G$1-V549)/7),INT((W549-V549)/7)))</f>
        <v/>
      </c>
    </row>
    <row r="550" spans="10:24" x14ac:dyDescent="0.25">
      <c r="J550" s="69" t="str">
        <f xml:space="preserve"> IFERROR(VLOOKUP(I550,'Paramètres figés'!$C$3:$D$20,2,FALSE),"")</f>
        <v/>
      </c>
      <c r="X550" s="16" t="str">
        <f>IF(V550="","",IF(W550="",INT(('Synthèse des résultats'!$G$1-V550)/7),INT((W550-V550)/7)))</f>
        <v/>
      </c>
    </row>
    <row r="551" spans="10:24" x14ac:dyDescent="0.25">
      <c r="J551" s="69" t="str">
        <f xml:space="preserve"> IFERROR(VLOOKUP(I551,'Paramètres figés'!$C$3:$D$20,2,FALSE),"")</f>
        <v/>
      </c>
      <c r="X551" s="16" t="str">
        <f>IF(V551="","",IF(W551="",INT(('Synthèse des résultats'!$G$1-V551)/7),INT((W551-V551)/7)))</f>
        <v/>
      </c>
    </row>
    <row r="552" spans="10:24" x14ac:dyDescent="0.25">
      <c r="J552" s="69" t="str">
        <f xml:space="preserve"> IFERROR(VLOOKUP(I552,'Paramètres figés'!$C$3:$D$20,2,FALSE),"")</f>
        <v/>
      </c>
      <c r="X552" s="16" t="str">
        <f>IF(V552="","",IF(W552="",INT(('Synthèse des résultats'!$G$1-V552)/7),INT((W552-V552)/7)))</f>
        <v/>
      </c>
    </row>
    <row r="553" spans="10:24" x14ac:dyDescent="0.25">
      <c r="J553" s="69" t="str">
        <f xml:space="preserve"> IFERROR(VLOOKUP(I553,'Paramètres figés'!$C$3:$D$20,2,FALSE),"")</f>
        <v/>
      </c>
      <c r="X553" s="16" t="str">
        <f>IF(V553="","",IF(W553="",INT(('Synthèse des résultats'!$G$1-V553)/7),INT((W553-V553)/7)))</f>
        <v/>
      </c>
    </row>
    <row r="554" spans="10:24" x14ac:dyDescent="0.25">
      <c r="J554" s="69" t="str">
        <f xml:space="preserve"> IFERROR(VLOOKUP(I554,'Paramètres figés'!$C$3:$D$20,2,FALSE),"")</f>
        <v/>
      </c>
      <c r="X554" s="16" t="str">
        <f>IF(V554="","",IF(W554="",INT(('Synthèse des résultats'!$G$1-V554)/7),INT((W554-V554)/7)))</f>
        <v/>
      </c>
    </row>
    <row r="555" spans="10:24" x14ac:dyDescent="0.25">
      <c r="J555" s="69" t="str">
        <f xml:space="preserve"> IFERROR(VLOOKUP(I555,'Paramètres figés'!$C$3:$D$20,2,FALSE),"")</f>
        <v/>
      </c>
      <c r="X555" s="16" t="str">
        <f>IF(V555="","",IF(W555="",INT(('Synthèse des résultats'!$G$1-V555)/7),INT((W555-V555)/7)))</f>
        <v/>
      </c>
    </row>
    <row r="556" spans="10:24" x14ac:dyDescent="0.25">
      <c r="J556" s="69" t="str">
        <f xml:space="preserve"> IFERROR(VLOOKUP(I556,'Paramètres figés'!$C$3:$D$20,2,FALSE),"")</f>
        <v/>
      </c>
      <c r="X556" s="16" t="str">
        <f>IF(V556="","",IF(W556="",INT(('Synthèse des résultats'!$G$1-V556)/7),INT((W556-V556)/7)))</f>
        <v/>
      </c>
    </row>
    <row r="557" spans="10:24" x14ac:dyDescent="0.25">
      <c r="J557" s="69" t="str">
        <f xml:space="preserve"> IFERROR(VLOOKUP(I557,'Paramètres figés'!$C$3:$D$20,2,FALSE),"")</f>
        <v/>
      </c>
      <c r="X557" s="16" t="str">
        <f>IF(V557="","",IF(W557="",INT(('Synthèse des résultats'!$G$1-V557)/7),INT((W557-V557)/7)))</f>
        <v/>
      </c>
    </row>
    <row r="558" spans="10:24" x14ac:dyDescent="0.25">
      <c r="J558" s="69" t="str">
        <f xml:space="preserve"> IFERROR(VLOOKUP(I558,'Paramètres figés'!$C$3:$D$20,2,FALSE),"")</f>
        <v/>
      </c>
      <c r="X558" s="16" t="str">
        <f>IF(V558="","",IF(W558="",INT(('Synthèse des résultats'!$G$1-V558)/7),INT((W558-V558)/7)))</f>
        <v/>
      </c>
    </row>
    <row r="559" spans="10:24" x14ac:dyDescent="0.25">
      <c r="J559" s="69" t="str">
        <f xml:space="preserve"> IFERROR(VLOOKUP(I559,'Paramètres figés'!$C$3:$D$20,2,FALSE),"")</f>
        <v/>
      </c>
      <c r="X559" s="16" t="str">
        <f>IF(V559="","",IF(W559="",INT(('Synthèse des résultats'!$G$1-V559)/7),INT((W559-V559)/7)))</f>
        <v/>
      </c>
    </row>
    <row r="560" spans="10:24" x14ac:dyDescent="0.25">
      <c r="J560" s="69" t="str">
        <f xml:space="preserve"> IFERROR(VLOOKUP(I560,'Paramètres figés'!$C$3:$D$20,2,FALSE),"")</f>
        <v/>
      </c>
      <c r="X560" s="16" t="str">
        <f>IF(V560="","",IF(W560="",INT(('Synthèse des résultats'!$G$1-V560)/7),INT((W560-V560)/7)))</f>
        <v/>
      </c>
    </row>
    <row r="561" spans="10:24" x14ac:dyDescent="0.25">
      <c r="J561" s="69" t="str">
        <f xml:space="preserve"> IFERROR(VLOOKUP(I561,'Paramètres figés'!$C$3:$D$20,2,FALSE),"")</f>
        <v/>
      </c>
      <c r="X561" s="16" t="str">
        <f>IF(V561="","",IF(W561="",INT(('Synthèse des résultats'!$G$1-V561)/7),INT((W561-V561)/7)))</f>
        <v/>
      </c>
    </row>
    <row r="562" spans="10:24" x14ac:dyDescent="0.25">
      <c r="J562" s="69" t="str">
        <f xml:space="preserve"> IFERROR(VLOOKUP(I562,'Paramètres figés'!$C$3:$D$20,2,FALSE),"")</f>
        <v/>
      </c>
      <c r="X562" s="16" t="str">
        <f>IF(V562="","",IF(W562="",INT(('Synthèse des résultats'!$G$1-V562)/7),INT((W562-V562)/7)))</f>
        <v/>
      </c>
    </row>
    <row r="563" spans="10:24" x14ac:dyDescent="0.25">
      <c r="J563" s="69" t="str">
        <f xml:space="preserve"> IFERROR(VLOOKUP(I563,'Paramètres figés'!$C$3:$D$20,2,FALSE),"")</f>
        <v/>
      </c>
      <c r="X563" s="16" t="str">
        <f>IF(V563="","",IF(W563="",INT(('Synthèse des résultats'!$G$1-V563)/7),INT((W563-V563)/7)))</f>
        <v/>
      </c>
    </row>
    <row r="564" spans="10:24" x14ac:dyDescent="0.25">
      <c r="J564" s="69" t="str">
        <f xml:space="preserve"> IFERROR(VLOOKUP(I564,'Paramètres figés'!$C$3:$D$20,2,FALSE),"")</f>
        <v/>
      </c>
      <c r="X564" s="16" t="str">
        <f>IF(V564="","",IF(W564="",INT(('Synthèse des résultats'!$G$1-V564)/7),INT((W564-V564)/7)))</f>
        <v/>
      </c>
    </row>
    <row r="565" spans="10:24" x14ac:dyDescent="0.25">
      <c r="J565" s="69" t="str">
        <f xml:space="preserve"> IFERROR(VLOOKUP(I565,'Paramètres figés'!$C$3:$D$20,2,FALSE),"")</f>
        <v/>
      </c>
      <c r="X565" s="16" t="str">
        <f>IF(V565="","",IF(W565="",INT(('Synthèse des résultats'!$G$1-V565)/7),INT((W565-V565)/7)))</f>
        <v/>
      </c>
    </row>
    <row r="566" spans="10:24" x14ac:dyDescent="0.25">
      <c r="J566" s="69" t="str">
        <f xml:space="preserve"> IFERROR(VLOOKUP(I566,'Paramètres figés'!$C$3:$D$20,2,FALSE),"")</f>
        <v/>
      </c>
      <c r="X566" s="16" t="str">
        <f>IF(V566="","",IF(W566="",INT(('Synthèse des résultats'!$G$1-V566)/7),INT((W566-V566)/7)))</f>
        <v/>
      </c>
    </row>
    <row r="567" spans="10:24" x14ac:dyDescent="0.25">
      <c r="J567" s="69" t="str">
        <f xml:space="preserve"> IFERROR(VLOOKUP(I567,'Paramètres figés'!$C$3:$D$20,2,FALSE),"")</f>
        <v/>
      </c>
      <c r="X567" s="16" t="str">
        <f>IF(V567="","",IF(W567="",INT(('Synthèse des résultats'!$G$1-V567)/7),INT((W567-V567)/7)))</f>
        <v/>
      </c>
    </row>
    <row r="568" spans="10:24" x14ac:dyDescent="0.25">
      <c r="J568" s="69" t="str">
        <f xml:space="preserve"> IFERROR(VLOOKUP(I568,'Paramètres figés'!$C$3:$D$20,2,FALSE),"")</f>
        <v/>
      </c>
      <c r="X568" s="16" t="str">
        <f>IF(V568="","",IF(W568="",INT(('Synthèse des résultats'!$G$1-V568)/7),INT((W568-V568)/7)))</f>
        <v/>
      </c>
    </row>
    <row r="569" spans="10:24" x14ac:dyDescent="0.25">
      <c r="J569" s="69" t="str">
        <f xml:space="preserve"> IFERROR(VLOOKUP(I569,'Paramètres figés'!$C$3:$D$20,2,FALSE),"")</f>
        <v/>
      </c>
      <c r="X569" s="16" t="str">
        <f>IF(V569="","",IF(W569="",INT(('Synthèse des résultats'!$G$1-V569)/7),INT((W569-V569)/7)))</f>
        <v/>
      </c>
    </row>
    <row r="570" spans="10:24" x14ac:dyDescent="0.25">
      <c r="J570" s="69" t="str">
        <f xml:space="preserve"> IFERROR(VLOOKUP(I570,'Paramètres figés'!$C$3:$D$20,2,FALSE),"")</f>
        <v/>
      </c>
      <c r="X570" s="16" t="str">
        <f>IF(V570="","",IF(W570="",INT(('Synthèse des résultats'!$G$1-V570)/7),INT((W570-V570)/7)))</f>
        <v/>
      </c>
    </row>
    <row r="571" spans="10:24" x14ac:dyDescent="0.25">
      <c r="J571" s="69" t="str">
        <f xml:space="preserve"> IFERROR(VLOOKUP(I571,'Paramètres figés'!$C$3:$D$20,2,FALSE),"")</f>
        <v/>
      </c>
      <c r="X571" s="16" t="str">
        <f>IF(V571="","",IF(W571="",INT(('Synthèse des résultats'!$G$1-V571)/7),INT((W571-V571)/7)))</f>
        <v/>
      </c>
    </row>
    <row r="572" spans="10:24" x14ac:dyDescent="0.25">
      <c r="J572" s="69" t="str">
        <f xml:space="preserve"> IFERROR(VLOOKUP(I572,'Paramètres figés'!$C$3:$D$20,2,FALSE),"")</f>
        <v/>
      </c>
      <c r="X572" s="16" t="str">
        <f>IF(V572="","",IF(W572="",INT(('Synthèse des résultats'!$G$1-V572)/7),INT((W572-V572)/7)))</f>
        <v/>
      </c>
    </row>
    <row r="573" spans="10:24" x14ac:dyDescent="0.25">
      <c r="J573" s="69" t="str">
        <f xml:space="preserve"> IFERROR(VLOOKUP(I573,'Paramètres figés'!$C$3:$D$20,2,FALSE),"")</f>
        <v/>
      </c>
      <c r="X573" s="16" t="str">
        <f>IF(V573="","",IF(W573="",INT(('Synthèse des résultats'!$G$1-V573)/7),INT((W573-V573)/7)))</f>
        <v/>
      </c>
    </row>
    <row r="574" spans="10:24" x14ac:dyDescent="0.25">
      <c r="J574" s="69" t="str">
        <f xml:space="preserve"> IFERROR(VLOOKUP(I574,'Paramètres figés'!$C$3:$D$20,2,FALSE),"")</f>
        <v/>
      </c>
      <c r="X574" s="16" t="str">
        <f>IF(V574="","",IF(W574="",INT(('Synthèse des résultats'!$G$1-V574)/7),INT((W574-V574)/7)))</f>
        <v/>
      </c>
    </row>
    <row r="575" spans="10:24" x14ac:dyDescent="0.25">
      <c r="J575" s="69" t="str">
        <f xml:space="preserve"> IFERROR(VLOOKUP(I575,'Paramètres figés'!$C$3:$D$20,2,FALSE),"")</f>
        <v/>
      </c>
      <c r="X575" s="16" t="str">
        <f>IF(V575="","",IF(W575="",INT(('Synthèse des résultats'!$G$1-V575)/7),INT((W575-V575)/7)))</f>
        <v/>
      </c>
    </row>
    <row r="576" spans="10:24" x14ac:dyDescent="0.25">
      <c r="J576" s="69" t="str">
        <f xml:space="preserve"> IFERROR(VLOOKUP(I576,'Paramètres figés'!$C$3:$D$20,2,FALSE),"")</f>
        <v/>
      </c>
      <c r="X576" s="16" t="str">
        <f>IF(V576="","",IF(W576="",INT(('Synthèse des résultats'!$G$1-V576)/7),INT((W576-V576)/7)))</f>
        <v/>
      </c>
    </row>
    <row r="577" spans="10:24" x14ac:dyDescent="0.25">
      <c r="J577" s="69" t="str">
        <f xml:space="preserve"> IFERROR(VLOOKUP(I577,'Paramètres figés'!$C$3:$D$20,2,FALSE),"")</f>
        <v/>
      </c>
      <c r="X577" s="16" t="str">
        <f>IF(V577="","",IF(W577="",INT(('Synthèse des résultats'!$G$1-V577)/7),INT((W577-V577)/7)))</f>
        <v/>
      </c>
    </row>
    <row r="578" spans="10:24" x14ac:dyDescent="0.25">
      <c r="J578" s="69" t="str">
        <f xml:space="preserve"> IFERROR(VLOOKUP(I578,'Paramètres figés'!$C$3:$D$20,2,FALSE),"")</f>
        <v/>
      </c>
      <c r="X578" s="16" t="str">
        <f>IF(V578="","",IF(W578="",INT(('Synthèse des résultats'!$G$1-V578)/7),INT((W578-V578)/7)))</f>
        <v/>
      </c>
    </row>
    <row r="579" spans="10:24" x14ac:dyDescent="0.25">
      <c r="J579" s="69" t="str">
        <f xml:space="preserve"> IFERROR(VLOOKUP(I579,'Paramètres figés'!$C$3:$D$20,2,FALSE),"")</f>
        <v/>
      </c>
      <c r="X579" s="16" t="str">
        <f>IF(V579="","",IF(W579="",INT(('Synthèse des résultats'!$G$1-V579)/7),INT((W579-V579)/7)))</f>
        <v/>
      </c>
    </row>
    <row r="580" spans="10:24" x14ac:dyDescent="0.25">
      <c r="J580" s="69" t="str">
        <f xml:space="preserve"> IFERROR(VLOOKUP(I580,'Paramètres figés'!$C$3:$D$20,2,FALSE),"")</f>
        <v/>
      </c>
      <c r="X580" s="16" t="str">
        <f>IF(V580="","",IF(W580="",INT(('Synthèse des résultats'!$G$1-V580)/7),INT((W580-V580)/7)))</f>
        <v/>
      </c>
    </row>
    <row r="581" spans="10:24" x14ac:dyDescent="0.25">
      <c r="J581" s="69" t="str">
        <f xml:space="preserve"> IFERROR(VLOOKUP(I581,'Paramètres figés'!$C$3:$D$20,2,FALSE),"")</f>
        <v/>
      </c>
      <c r="X581" s="16" t="str">
        <f>IF(V581="","",IF(W581="",INT(('Synthèse des résultats'!$G$1-V581)/7),INT((W581-V581)/7)))</f>
        <v/>
      </c>
    </row>
    <row r="582" spans="10:24" x14ac:dyDescent="0.25">
      <c r="J582" s="69" t="str">
        <f xml:space="preserve"> IFERROR(VLOOKUP(I582,'Paramètres figés'!$C$3:$D$20,2,FALSE),"")</f>
        <v/>
      </c>
      <c r="X582" s="16" t="str">
        <f>IF(V582="","",IF(W582="",INT(('Synthèse des résultats'!$G$1-V582)/7),INT((W582-V582)/7)))</f>
        <v/>
      </c>
    </row>
    <row r="583" spans="10:24" x14ac:dyDescent="0.25">
      <c r="J583" s="69" t="str">
        <f xml:space="preserve"> IFERROR(VLOOKUP(I583,'Paramètres figés'!$C$3:$D$20,2,FALSE),"")</f>
        <v/>
      </c>
      <c r="X583" s="16" t="str">
        <f>IF(V583="","",IF(W583="",INT(('Synthèse des résultats'!$G$1-V583)/7),INT((W583-V583)/7)))</f>
        <v/>
      </c>
    </row>
    <row r="584" spans="10:24" x14ac:dyDescent="0.25">
      <c r="J584" s="69" t="str">
        <f xml:space="preserve"> IFERROR(VLOOKUP(I584,'Paramètres figés'!$C$3:$D$20,2,FALSE),"")</f>
        <v/>
      </c>
      <c r="X584" s="16" t="str">
        <f>IF(V584="","",IF(W584="",INT(('Synthèse des résultats'!$G$1-V584)/7),INT((W584-V584)/7)))</f>
        <v/>
      </c>
    </row>
    <row r="585" spans="10:24" x14ac:dyDescent="0.25">
      <c r="J585" s="69" t="str">
        <f xml:space="preserve"> IFERROR(VLOOKUP(I585,'Paramètres figés'!$C$3:$D$20,2,FALSE),"")</f>
        <v/>
      </c>
      <c r="X585" s="16" t="str">
        <f>IF(V585="","",IF(W585="",INT(('Synthèse des résultats'!$G$1-V585)/7),INT((W585-V585)/7)))</f>
        <v/>
      </c>
    </row>
    <row r="586" spans="10:24" x14ac:dyDescent="0.25">
      <c r="J586" s="69" t="str">
        <f xml:space="preserve"> IFERROR(VLOOKUP(I586,'Paramètres figés'!$C$3:$D$20,2,FALSE),"")</f>
        <v/>
      </c>
      <c r="X586" s="16" t="str">
        <f>IF(V586="","",IF(W586="",INT(('Synthèse des résultats'!$G$1-V586)/7),INT((W586-V586)/7)))</f>
        <v/>
      </c>
    </row>
    <row r="587" spans="10:24" x14ac:dyDescent="0.25">
      <c r="J587" s="69" t="str">
        <f xml:space="preserve"> IFERROR(VLOOKUP(I587,'Paramètres figés'!$C$3:$D$20,2,FALSE),"")</f>
        <v/>
      </c>
      <c r="X587" s="16" t="str">
        <f>IF(V587="","",IF(W587="",INT(('Synthèse des résultats'!$G$1-V587)/7),INT((W587-V587)/7)))</f>
        <v/>
      </c>
    </row>
    <row r="588" spans="10:24" x14ac:dyDescent="0.25">
      <c r="J588" s="69" t="str">
        <f xml:space="preserve"> IFERROR(VLOOKUP(I588,'Paramètres figés'!$C$3:$D$20,2,FALSE),"")</f>
        <v/>
      </c>
      <c r="X588" s="16" t="str">
        <f>IF(V588="","",IF(W588="",INT(('Synthèse des résultats'!$G$1-V588)/7),INT((W588-V588)/7)))</f>
        <v/>
      </c>
    </row>
    <row r="589" spans="10:24" x14ac:dyDescent="0.25">
      <c r="J589" s="69" t="str">
        <f xml:space="preserve"> IFERROR(VLOOKUP(I589,'Paramètres figés'!$C$3:$D$20,2,FALSE),"")</f>
        <v/>
      </c>
      <c r="X589" s="16" t="str">
        <f>IF(V589="","",IF(W589="",INT(('Synthèse des résultats'!$G$1-V589)/7),INT((W589-V589)/7)))</f>
        <v/>
      </c>
    </row>
    <row r="590" spans="10:24" x14ac:dyDescent="0.25">
      <c r="J590" s="69" t="str">
        <f xml:space="preserve"> IFERROR(VLOOKUP(I590,'Paramètres figés'!$C$3:$D$20,2,FALSE),"")</f>
        <v/>
      </c>
      <c r="X590" s="16" t="str">
        <f>IF(V590="","",IF(W590="",INT(('Synthèse des résultats'!$G$1-V590)/7),INT((W590-V590)/7)))</f>
        <v/>
      </c>
    </row>
    <row r="591" spans="10:24" x14ac:dyDescent="0.25">
      <c r="J591" s="69" t="str">
        <f xml:space="preserve"> IFERROR(VLOOKUP(I591,'Paramètres figés'!$C$3:$D$20,2,FALSE),"")</f>
        <v/>
      </c>
      <c r="X591" s="16" t="str">
        <f>IF(V591="","",IF(W591="",INT(('Synthèse des résultats'!$G$1-V591)/7),INT((W591-V591)/7)))</f>
        <v/>
      </c>
    </row>
    <row r="592" spans="10:24" x14ac:dyDescent="0.25">
      <c r="J592" s="69" t="str">
        <f xml:space="preserve"> IFERROR(VLOOKUP(I592,'Paramètres figés'!$C$3:$D$20,2,FALSE),"")</f>
        <v/>
      </c>
      <c r="X592" s="16" t="str">
        <f>IF(V592="","",IF(W592="",INT(('Synthèse des résultats'!$G$1-V592)/7),INT((W592-V592)/7)))</f>
        <v/>
      </c>
    </row>
    <row r="593" spans="10:24" x14ac:dyDescent="0.25">
      <c r="J593" s="69" t="str">
        <f xml:space="preserve"> IFERROR(VLOOKUP(I593,'Paramètres figés'!$C$3:$D$20,2,FALSE),"")</f>
        <v/>
      </c>
      <c r="X593" s="16" t="str">
        <f>IF(V593="","",IF(W593="",INT(('Synthèse des résultats'!$G$1-V593)/7),INT((W593-V593)/7)))</f>
        <v/>
      </c>
    </row>
    <row r="594" spans="10:24" x14ac:dyDescent="0.25">
      <c r="J594" s="69" t="str">
        <f xml:space="preserve"> IFERROR(VLOOKUP(I594,'Paramètres figés'!$C$3:$D$20,2,FALSE),"")</f>
        <v/>
      </c>
      <c r="X594" s="16" t="str">
        <f>IF(V594="","",IF(W594="",INT(('Synthèse des résultats'!$G$1-V594)/7),INT((W594-V594)/7)))</f>
        <v/>
      </c>
    </row>
    <row r="595" spans="10:24" x14ac:dyDescent="0.25">
      <c r="J595" s="69" t="str">
        <f xml:space="preserve"> IFERROR(VLOOKUP(I595,'Paramètres figés'!$C$3:$D$20,2,FALSE),"")</f>
        <v/>
      </c>
      <c r="X595" s="16" t="str">
        <f>IF(V595="","",IF(W595="",INT(('Synthèse des résultats'!$G$1-V595)/7),INT((W595-V595)/7)))</f>
        <v/>
      </c>
    </row>
    <row r="596" spans="10:24" x14ac:dyDescent="0.25">
      <c r="J596" s="69" t="str">
        <f xml:space="preserve"> IFERROR(VLOOKUP(I596,'Paramètres figés'!$C$3:$D$20,2,FALSE),"")</f>
        <v/>
      </c>
      <c r="X596" s="16" t="str">
        <f>IF(V596="","",IF(W596="",INT(('Synthèse des résultats'!$G$1-V596)/7),INT((W596-V596)/7)))</f>
        <v/>
      </c>
    </row>
    <row r="597" spans="10:24" x14ac:dyDescent="0.25">
      <c r="J597" s="69" t="str">
        <f xml:space="preserve"> IFERROR(VLOOKUP(I597,'Paramètres figés'!$C$3:$D$20,2,FALSE),"")</f>
        <v/>
      </c>
      <c r="X597" s="16" t="str">
        <f>IF(V597="","",IF(W597="",INT(('Synthèse des résultats'!$G$1-V597)/7),INT((W597-V597)/7)))</f>
        <v/>
      </c>
    </row>
    <row r="598" spans="10:24" x14ac:dyDescent="0.25">
      <c r="J598" s="69" t="str">
        <f xml:space="preserve"> IFERROR(VLOOKUP(I598,'Paramètres figés'!$C$3:$D$20,2,FALSE),"")</f>
        <v/>
      </c>
      <c r="X598" s="16" t="str">
        <f>IF(V598="","",IF(W598="",INT(('Synthèse des résultats'!$G$1-V598)/7),INT((W598-V598)/7)))</f>
        <v/>
      </c>
    </row>
    <row r="599" spans="10:24" x14ac:dyDescent="0.25">
      <c r="J599" s="69" t="str">
        <f xml:space="preserve"> IFERROR(VLOOKUP(I599,'Paramètres figés'!$C$3:$D$20,2,FALSE),"")</f>
        <v/>
      </c>
      <c r="X599" s="16" t="str">
        <f>IF(V599="","",IF(W599="",INT(('Synthèse des résultats'!$G$1-V599)/7),INT((W599-V599)/7)))</f>
        <v/>
      </c>
    </row>
    <row r="600" spans="10:24" x14ac:dyDescent="0.25">
      <c r="J600" s="69" t="str">
        <f xml:space="preserve"> IFERROR(VLOOKUP(I600,'Paramètres figés'!$C$3:$D$20,2,FALSE),"")</f>
        <v/>
      </c>
      <c r="X600" s="16" t="str">
        <f>IF(V600="","",IF(W600="",INT(('Synthèse des résultats'!$G$1-V600)/7),INT((W600-V600)/7)))</f>
        <v/>
      </c>
    </row>
    <row r="601" spans="10:24" x14ac:dyDescent="0.25">
      <c r="J601" s="69" t="str">
        <f xml:space="preserve"> IFERROR(VLOOKUP(I601,'Paramètres figés'!$C$3:$D$20,2,FALSE),"")</f>
        <v/>
      </c>
      <c r="X601" s="16" t="str">
        <f>IF(V601="","",IF(W601="",INT(('Synthèse des résultats'!$G$1-V601)/7),INT((W601-V601)/7)))</f>
        <v/>
      </c>
    </row>
    <row r="602" spans="10:24" x14ac:dyDescent="0.25">
      <c r="J602" s="69" t="str">
        <f xml:space="preserve"> IFERROR(VLOOKUP(I602,'Paramètres figés'!$C$3:$D$20,2,FALSE),"")</f>
        <v/>
      </c>
      <c r="X602" s="16" t="str">
        <f>IF(V602="","",IF(W602="",INT(('Synthèse des résultats'!$G$1-V602)/7),INT((W602-V602)/7)))</f>
        <v/>
      </c>
    </row>
    <row r="603" spans="10:24" x14ac:dyDescent="0.25">
      <c r="J603" s="69" t="str">
        <f xml:space="preserve"> IFERROR(VLOOKUP(I603,'Paramètres figés'!$C$3:$D$20,2,FALSE),"")</f>
        <v/>
      </c>
      <c r="X603" s="16" t="str">
        <f>IF(V603="","",IF(W603="",INT(('Synthèse des résultats'!$G$1-V603)/7),INT((W603-V603)/7)))</f>
        <v/>
      </c>
    </row>
    <row r="604" spans="10:24" x14ac:dyDescent="0.25">
      <c r="J604" s="69" t="str">
        <f xml:space="preserve"> IFERROR(VLOOKUP(I604,'Paramètres figés'!$C$3:$D$20,2,FALSE),"")</f>
        <v/>
      </c>
      <c r="X604" s="16" t="str">
        <f>IF(V604="","",IF(W604="",INT(('Synthèse des résultats'!$G$1-V604)/7),INT((W604-V604)/7)))</f>
        <v/>
      </c>
    </row>
    <row r="605" spans="10:24" x14ac:dyDescent="0.25">
      <c r="J605" s="69" t="str">
        <f xml:space="preserve"> IFERROR(VLOOKUP(I605,'Paramètres figés'!$C$3:$D$20,2,FALSE),"")</f>
        <v/>
      </c>
      <c r="X605" s="16" t="str">
        <f>IF(V605="","",IF(W605="",INT(('Synthèse des résultats'!$G$1-V605)/7),INT((W605-V605)/7)))</f>
        <v/>
      </c>
    </row>
    <row r="606" spans="10:24" x14ac:dyDescent="0.25">
      <c r="J606" s="69" t="str">
        <f xml:space="preserve"> IFERROR(VLOOKUP(I606,'Paramètres figés'!$C$3:$D$20,2,FALSE),"")</f>
        <v/>
      </c>
      <c r="X606" s="16" t="str">
        <f>IF(V606="","",IF(W606="",INT(('Synthèse des résultats'!$G$1-V606)/7),INT((W606-V606)/7)))</f>
        <v/>
      </c>
    </row>
    <row r="607" spans="10:24" x14ac:dyDescent="0.25">
      <c r="J607" s="69" t="str">
        <f xml:space="preserve"> IFERROR(VLOOKUP(I607,'Paramètres figés'!$C$3:$D$20,2,FALSE),"")</f>
        <v/>
      </c>
      <c r="X607" s="16" t="str">
        <f>IF(V607="","",IF(W607="",INT(('Synthèse des résultats'!$G$1-V607)/7),INT((W607-V607)/7)))</f>
        <v/>
      </c>
    </row>
    <row r="608" spans="10:24" x14ac:dyDescent="0.25">
      <c r="J608" s="69" t="str">
        <f xml:space="preserve"> IFERROR(VLOOKUP(I608,'Paramètres figés'!$C$3:$D$20,2,FALSE),"")</f>
        <v/>
      </c>
      <c r="X608" s="16" t="str">
        <f>IF(V608="","",IF(W608="",INT(('Synthèse des résultats'!$G$1-V608)/7),INT((W608-V608)/7)))</f>
        <v/>
      </c>
    </row>
    <row r="609" spans="1:26" x14ac:dyDescent="0.25">
      <c r="J609" s="69" t="str">
        <f xml:space="preserve"> IFERROR(VLOOKUP(I609,'Paramètres figés'!$C$3:$D$20,2,FALSE),"")</f>
        <v/>
      </c>
      <c r="X609" s="16" t="str">
        <f>IF(V609="","",IF(W609="",INT(('Synthèse des résultats'!$G$1-V609)/7),INT((W609-V609)/7)))</f>
        <v/>
      </c>
    </row>
    <row r="610" spans="1:26" x14ac:dyDescent="0.25">
      <c r="J610" s="69" t="str">
        <f xml:space="preserve"> IFERROR(VLOOKUP(I610,'Paramètres figés'!$C$3:$D$20,2,FALSE),"")</f>
        <v/>
      </c>
      <c r="X610" s="16" t="str">
        <f>IF(V610="","",IF(W610="",INT(('Synthèse des résultats'!$G$1-V610)/7),INT((W610-V610)/7)))</f>
        <v/>
      </c>
    </row>
    <row r="611" spans="1:26" x14ac:dyDescent="0.25">
      <c r="J611" s="69" t="str">
        <f xml:space="preserve"> IFERROR(VLOOKUP(I611,'Paramètres figés'!$C$3:$D$20,2,FALSE),"")</f>
        <v/>
      </c>
      <c r="X611" s="16" t="str">
        <f>IF(V611="","",IF(W611="",INT(('Synthèse des résultats'!$G$1-V611)/7),INT((W611-V611)/7)))</f>
        <v/>
      </c>
    </row>
    <row r="612" spans="1:26" x14ac:dyDescent="0.25">
      <c r="J612" s="69" t="str">
        <f xml:space="preserve"> IFERROR(VLOOKUP(I612,'Paramètres figés'!$C$3:$D$20,2,FALSE),"")</f>
        <v/>
      </c>
      <c r="X612" s="16" t="str">
        <f>IF(V612="","",IF(W612="",INT(('Synthèse des résultats'!$G$1-V612)/7),INT((W612-V612)/7)))</f>
        <v/>
      </c>
    </row>
    <row r="613" spans="1:26" x14ac:dyDescent="0.25">
      <c r="J613" s="69" t="str">
        <f xml:space="preserve"> IFERROR(VLOOKUP(I613,'Paramètres figés'!$C$3:$D$20,2,FALSE),"")</f>
        <v/>
      </c>
      <c r="X613" s="16" t="str">
        <f>IF(V613="","",IF(W613="",INT(('Synthèse des résultats'!$G$1-V613)/7),INT((W613-V613)/7)))</f>
        <v/>
      </c>
    </row>
    <row r="614" spans="1:26" x14ac:dyDescent="0.25">
      <c r="A614" s="19" t="s">
        <v>150</v>
      </c>
      <c r="B614" s="19" t="s">
        <v>150</v>
      </c>
      <c r="C614" s="19" t="s">
        <v>150</v>
      </c>
      <c r="D614" s="19" t="s">
        <v>150</v>
      </c>
      <c r="E614" s="19" t="s">
        <v>150</v>
      </c>
      <c r="F614" s="19" t="s">
        <v>150</v>
      </c>
      <c r="G614" s="19" t="s">
        <v>150</v>
      </c>
      <c r="H614" s="19" t="s">
        <v>150</v>
      </c>
      <c r="I614" s="19" t="s">
        <v>150</v>
      </c>
      <c r="J614" s="19" t="s">
        <v>150</v>
      </c>
      <c r="K614" s="19" t="s">
        <v>150</v>
      </c>
      <c r="L614" s="19" t="s">
        <v>150</v>
      </c>
      <c r="M614" s="19" t="s">
        <v>150</v>
      </c>
      <c r="N614" s="19" t="s">
        <v>150</v>
      </c>
      <c r="O614" s="19" t="s">
        <v>150</v>
      </c>
      <c r="P614" s="19" t="s">
        <v>150</v>
      </c>
      <c r="Q614" s="19" t="s">
        <v>150</v>
      </c>
      <c r="R614" s="19" t="s">
        <v>150</v>
      </c>
      <c r="S614" s="19" t="s">
        <v>150</v>
      </c>
      <c r="T614" s="19" t="s">
        <v>150</v>
      </c>
      <c r="U614" s="19" t="s">
        <v>150</v>
      </c>
      <c r="V614" s="19" t="s">
        <v>150</v>
      </c>
      <c r="W614" s="19" t="s">
        <v>150</v>
      </c>
      <c r="X614" s="19" t="s">
        <v>150</v>
      </c>
      <c r="Y614" s="19" t="s">
        <v>150</v>
      </c>
      <c r="Z614" s="19" t="s">
        <v>150</v>
      </c>
    </row>
  </sheetData>
  <mergeCells count="1">
    <mergeCell ref="G4:H4"/>
  </mergeCells>
  <phoneticPr fontId="23" type="noConversion"/>
  <dataValidations count="1">
    <dataValidation type="list" allowBlank="1" showInputMessage="1" showErrorMessage="1" sqref="M245" xr:uid="{00000000-0002-0000-0300-00000A000000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00000000-0002-0000-0300-000000000000}">
          <x14:formula1>
            <xm:f>'Paramètres figés'!$F$3:$F$4</xm:f>
          </x14:formula1>
          <xm:sqref>N8:N245</xm:sqref>
        </x14:dataValidation>
        <x14:dataValidation type="list" allowBlank="1" showInputMessage="1" showErrorMessage="1" xr:uid="{00000000-0002-0000-0300-000001000000}">
          <x14:formula1>
            <xm:f>'Paramètres figés'!$J$3:$J$9</xm:f>
          </x14:formula1>
          <xm:sqref>B5:B15</xm:sqref>
        </x14:dataValidation>
        <x14:dataValidation type="list" allowBlank="1" showInputMessage="1" showErrorMessage="1" xr:uid="{00000000-0002-0000-0300-000002000000}">
          <x14:formula1>
            <xm:f>'Paramètres figés'!$M$3:$M$5</xm:f>
          </x14:formula1>
          <xm:sqref>T5:T245</xm:sqref>
        </x14:dataValidation>
        <x14:dataValidation type="list" allowBlank="1" showInputMessage="1" showErrorMessage="1" xr:uid="{00000000-0002-0000-0300-000003000000}">
          <x14:formula1>
            <xm:f>'Paramètres figés'!$G$3:$G$8</xm:f>
          </x14:formula1>
          <xm:sqref>O5:O613</xm:sqref>
        </x14:dataValidation>
        <x14:dataValidation type="list" allowBlank="1" showInputMessage="1" showErrorMessage="1" xr:uid="{00000000-0002-0000-0300-000006000000}">
          <x14:formula1>
            <xm:f>'Paramètres figés'!$L$3:$L$6</xm:f>
          </x14:formula1>
          <xm:sqref>S5:S245</xm:sqref>
        </x14:dataValidation>
        <x14:dataValidation type="list" allowBlank="1" showInputMessage="1" showErrorMessage="1" xr:uid="{00000000-0002-0000-0300-000007000000}">
          <x14:formula1>
            <xm:f>'Paramètres figés'!$B$3:$B$4</xm:f>
          </x14:formula1>
          <xm:sqref>E8:E245</xm:sqref>
        </x14:dataValidation>
        <x14:dataValidation type="list" allowBlank="1" showInputMessage="1" showErrorMessage="1" xr:uid="{62426184-A432-4942-B910-C5FE0EF206D8}">
          <x14:formula1>
            <xm:f>'Paramètres figés'!$N$3:$N$25</xm:f>
          </x14:formula1>
          <xm:sqref>M5:M244</xm:sqref>
        </x14:dataValidation>
        <x14:dataValidation type="list" allowBlank="1" showInputMessage="1" showErrorMessage="1" xr:uid="{D0458F48-9486-4D5F-9781-42D6BB737E7E}">
          <x14:formula1>
            <xm:f>'Paramètres figés'!$K$3:$K$4</xm:f>
          </x14:formula1>
          <xm:sqref>R5:R613</xm:sqref>
        </x14:dataValidation>
        <x14:dataValidation type="list" allowBlank="1" showInputMessage="1" showErrorMessage="1" xr:uid="{1288BA01-1BFF-4C6D-8B70-C617ED25F62E}">
          <x14:formula1>
            <xm:f>'Paramètres figés'!$A$3:$A$5</xm:f>
          </x14:formula1>
          <xm:sqref>A5:B197</xm:sqref>
        </x14:dataValidation>
        <x14:dataValidation type="list" allowBlank="1" showInputMessage="1" showErrorMessage="1" xr:uid="{4090A35F-FB64-4576-8CCC-F6BCC5071CDE}">
          <x14:formula1>
            <xm:f>'Paramètres figés'!$E$3:$E$9</xm:f>
          </x14:formula1>
          <xm:sqref>K5:K613</xm:sqref>
        </x14:dataValidation>
        <x14:dataValidation type="list" allowBlank="1" showInputMessage="1" showErrorMessage="1" xr:uid="{E0DCA49B-9583-4953-ACD5-36E1E277204E}">
          <x14:formula1>
            <xm:f>'Paramètres figés'!$C$3:$C$20</xm:f>
          </x14:formula1>
          <xm:sqref>I5:I613</xm:sqref>
        </x14:dataValidation>
        <x14:dataValidation type="list" allowBlank="1" showInputMessage="1" showErrorMessage="1" xr:uid="{79A4C2F0-D232-4DDF-B238-079BCC97F620}">
          <x14:formula1>
            <xm:f>'Paramètres figés'!$H$3:$H$10</xm:f>
          </x14:formula1>
          <xm:sqref>P5:P613</xm:sqref>
        </x14:dataValidation>
        <x14:dataValidation type="list" allowBlank="1" showInputMessage="1" showErrorMessage="1" xr:uid="{4E828DE0-43E0-4B3E-96A6-6391585D75F7}">
          <x14:formula1>
            <xm:f>'Paramètres figés'!$I$3:$I$9</xm:f>
          </x14:formula1>
          <xm:sqref>Q5:Q613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S31"/>
  <sheetViews>
    <sheetView showGridLines="0" topLeftCell="H1" zoomScale="70" zoomScaleNormal="70" workbookViewId="0">
      <selection activeCell="K5" sqref="K5:K6"/>
    </sheetView>
  </sheetViews>
  <sheetFormatPr defaultColWidth="10.58203125" defaultRowHeight="13.5" x14ac:dyDescent="0.25"/>
  <cols>
    <col min="1" max="1" width="16.33203125" customWidth="1"/>
    <col min="2" max="2" width="8" bestFit="1" customWidth="1"/>
    <col min="3" max="4" width="24.58203125" customWidth="1"/>
    <col min="5" max="5" width="24.58203125" bestFit="1" customWidth="1"/>
    <col min="6" max="6" width="21.5" customWidth="1"/>
    <col min="7" max="7" width="77.83203125" bestFit="1" customWidth="1"/>
    <col min="8" max="8" width="32.58203125" customWidth="1"/>
    <col min="9" max="9" width="32.58203125" bestFit="1" customWidth="1"/>
    <col min="10" max="10" width="23.33203125" bestFit="1" customWidth="1"/>
    <col min="11" max="13" width="23.33203125" customWidth="1"/>
    <col min="14" max="14" width="21.1640625" customWidth="1"/>
    <col min="15" max="15" width="21.83203125" customWidth="1"/>
    <col min="16" max="16" width="21.6640625" customWidth="1"/>
    <col min="17" max="16384" width="10.58203125" style="77"/>
  </cols>
  <sheetData>
    <row r="1" spans="1:19" s="75" customFormat="1" ht="28" x14ac:dyDescent="0.25">
      <c r="A1" s="9" t="s">
        <v>131</v>
      </c>
      <c r="B1" s="9" t="s">
        <v>12</v>
      </c>
      <c r="C1" s="10" t="s">
        <v>58</v>
      </c>
      <c r="D1" s="10" t="s">
        <v>74</v>
      </c>
      <c r="E1" s="10" t="s">
        <v>103</v>
      </c>
      <c r="F1" s="10" t="s">
        <v>101</v>
      </c>
      <c r="G1" s="10" t="s">
        <v>33</v>
      </c>
      <c r="H1" s="10" t="s">
        <v>45</v>
      </c>
      <c r="I1" s="10" t="s">
        <v>39</v>
      </c>
      <c r="J1" s="10" t="s">
        <v>3</v>
      </c>
      <c r="K1" s="10" t="s">
        <v>115</v>
      </c>
      <c r="L1" s="10" t="s">
        <v>53</v>
      </c>
      <c r="M1" s="10" t="s">
        <v>27</v>
      </c>
      <c r="N1" s="10" t="s">
        <v>111</v>
      </c>
      <c r="O1" s="10" t="s">
        <v>17</v>
      </c>
      <c r="P1" s="10" t="s">
        <v>21</v>
      </c>
    </row>
    <row r="2" spans="1:19" s="59" customFormat="1" ht="27.5" customHeight="1" x14ac:dyDescent="0.25">
      <c r="A2" s="71" t="s">
        <v>135</v>
      </c>
      <c r="B2" s="57"/>
      <c r="C2" s="58" t="s">
        <v>102</v>
      </c>
      <c r="D2" s="58" t="s">
        <v>102</v>
      </c>
      <c r="E2" s="72" t="s">
        <v>116</v>
      </c>
      <c r="F2" s="58" t="s">
        <v>102</v>
      </c>
      <c r="G2" s="58" t="s">
        <v>102</v>
      </c>
      <c r="H2" s="58" t="s">
        <v>102</v>
      </c>
      <c r="I2" s="58" t="s">
        <v>102</v>
      </c>
      <c r="J2" s="72" t="s">
        <v>104</v>
      </c>
      <c r="K2" s="58" t="s">
        <v>102</v>
      </c>
      <c r="L2" s="58" t="s">
        <v>102</v>
      </c>
      <c r="M2" s="58" t="s">
        <v>102</v>
      </c>
      <c r="N2" s="63" t="s">
        <v>104</v>
      </c>
      <c r="O2" s="58" t="s">
        <v>102</v>
      </c>
      <c r="P2" s="58" t="s">
        <v>102</v>
      </c>
    </row>
    <row r="3" spans="1:19" x14ac:dyDescent="0.25">
      <c r="A3" s="76" t="s">
        <v>132</v>
      </c>
      <c r="B3" s="76" t="s">
        <v>14</v>
      </c>
      <c r="C3" t="s">
        <v>124</v>
      </c>
      <c r="D3" s="64" t="s">
        <v>130</v>
      </c>
      <c r="E3" t="s">
        <v>151</v>
      </c>
      <c r="F3" t="s">
        <v>15</v>
      </c>
      <c r="G3" s="64" t="s">
        <v>34</v>
      </c>
      <c r="H3" s="64" t="s">
        <v>46</v>
      </c>
      <c r="I3" s="65" t="s">
        <v>40</v>
      </c>
      <c r="J3" s="66" t="s">
        <v>136</v>
      </c>
      <c r="K3" s="64" t="s">
        <v>22</v>
      </c>
      <c r="L3" s="66" t="s">
        <v>55</v>
      </c>
      <c r="M3" s="66" t="s">
        <v>148</v>
      </c>
      <c r="N3" t="s">
        <v>140</v>
      </c>
      <c r="O3">
        <v>3</v>
      </c>
      <c r="P3">
        <v>1</v>
      </c>
    </row>
    <row r="4" spans="1:19" x14ac:dyDescent="0.25">
      <c r="A4" t="s">
        <v>133</v>
      </c>
      <c r="B4" t="s">
        <v>13</v>
      </c>
      <c r="C4" t="s">
        <v>125</v>
      </c>
      <c r="D4" s="64" t="s">
        <v>130</v>
      </c>
      <c r="E4" t="s">
        <v>152</v>
      </c>
      <c r="F4" t="s">
        <v>16</v>
      </c>
      <c r="G4" s="64" t="s">
        <v>35</v>
      </c>
      <c r="H4" s="64" t="s">
        <v>47</v>
      </c>
      <c r="I4" s="65" t="s">
        <v>41</v>
      </c>
      <c r="J4" s="66" t="s">
        <v>137</v>
      </c>
      <c r="K4" s="64" t="s">
        <v>181</v>
      </c>
      <c r="L4" s="66" t="s">
        <v>56</v>
      </c>
      <c r="M4" s="66" t="s">
        <v>29</v>
      </c>
      <c r="N4" s="78" t="s">
        <v>141</v>
      </c>
      <c r="O4">
        <f xml:space="preserve"> O3+1</f>
        <v>4</v>
      </c>
      <c r="P4">
        <v>1</v>
      </c>
    </row>
    <row r="5" spans="1:19" x14ac:dyDescent="0.25">
      <c r="A5" t="s">
        <v>134</v>
      </c>
      <c r="C5" t="s">
        <v>126</v>
      </c>
      <c r="D5" s="64" t="s">
        <v>130</v>
      </c>
      <c r="E5" t="s">
        <v>153</v>
      </c>
      <c r="G5" s="64" t="s">
        <v>36</v>
      </c>
      <c r="H5" s="64" t="s">
        <v>48</v>
      </c>
      <c r="I5" s="64" t="s">
        <v>51</v>
      </c>
      <c r="J5" s="66" t="s">
        <v>138</v>
      </c>
      <c r="K5" s="64"/>
      <c r="L5" s="66" t="s">
        <v>57</v>
      </c>
      <c r="M5" s="66" t="s">
        <v>30</v>
      </c>
      <c r="N5" t="s">
        <v>142</v>
      </c>
      <c r="O5">
        <f t="shared" ref="O5:O31" si="0" xml:space="preserve"> O4+1</f>
        <v>5</v>
      </c>
      <c r="P5">
        <v>1</v>
      </c>
      <c r="R5" s="79"/>
    </row>
    <row r="6" spans="1:19" x14ac:dyDescent="0.25">
      <c r="C6" t="s">
        <v>127</v>
      </c>
      <c r="D6" s="80" t="s">
        <v>71</v>
      </c>
      <c r="E6" t="s">
        <v>154</v>
      </c>
      <c r="G6" s="64" t="s">
        <v>37</v>
      </c>
      <c r="H6" s="64" t="s">
        <v>49</v>
      </c>
      <c r="I6" s="64" t="s">
        <v>42</v>
      </c>
      <c r="J6" s="66" t="s">
        <v>139</v>
      </c>
      <c r="K6" s="64"/>
      <c r="L6" s="66" t="s">
        <v>54</v>
      </c>
      <c r="M6" s="66"/>
      <c r="N6" s="78" t="s">
        <v>143</v>
      </c>
      <c r="O6">
        <f t="shared" si="0"/>
        <v>6</v>
      </c>
      <c r="P6">
        <v>1</v>
      </c>
      <c r="R6"/>
      <c r="S6"/>
    </row>
    <row r="7" spans="1:19" x14ac:dyDescent="0.25">
      <c r="C7" t="s">
        <v>128</v>
      </c>
      <c r="D7" s="80" t="s">
        <v>71</v>
      </c>
      <c r="E7" t="s">
        <v>155</v>
      </c>
      <c r="G7" s="64" t="s">
        <v>38</v>
      </c>
      <c r="H7" s="64" t="s">
        <v>50</v>
      </c>
      <c r="I7" t="s">
        <v>178</v>
      </c>
      <c r="J7" s="64"/>
      <c r="K7" s="64"/>
      <c r="M7" s="66"/>
      <c r="N7" t="s">
        <v>144</v>
      </c>
      <c r="O7">
        <f t="shared" si="0"/>
        <v>7</v>
      </c>
      <c r="P7">
        <v>2</v>
      </c>
      <c r="R7"/>
      <c r="S7"/>
    </row>
    <row r="8" spans="1:19" x14ac:dyDescent="0.25">
      <c r="C8" t="s">
        <v>129</v>
      </c>
      <c r="D8" s="80" t="s">
        <v>71</v>
      </c>
      <c r="E8" t="s">
        <v>156</v>
      </c>
      <c r="G8" s="64" t="s">
        <v>43</v>
      </c>
      <c r="H8" s="64" t="s">
        <v>114</v>
      </c>
      <c r="I8" t="s">
        <v>179</v>
      </c>
      <c r="J8" s="64"/>
      <c r="K8" s="64"/>
      <c r="L8" s="66"/>
      <c r="M8" s="66"/>
      <c r="N8" s="78" t="s">
        <v>145</v>
      </c>
      <c r="O8">
        <f t="shared" si="0"/>
        <v>8</v>
      </c>
      <c r="P8">
        <v>2</v>
      </c>
      <c r="R8"/>
      <c r="S8"/>
    </row>
    <row r="9" spans="1:19" x14ac:dyDescent="0.25">
      <c r="C9" s="64" t="s">
        <v>59</v>
      </c>
      <c r="D9" s="80" t="s">
        <v>71</v>
      </c>
      <c r="E9" t="s">
        <v>157</v>
      </c>
      <c r="H9" s="64" t="s">
        <v>177</v>
      </c>
      <c r="I9" s="64" t="s">
        <v>119</v>
      </c>
      <c r="J9" s="66"/>
      <c r="K9" s="64"/>
      <c r="L9" s="66"/>
      <c r="M9" s="66"/>
      <c r="N9" t="s">
        <v>146</v>
      </c>
      <c r="O9">
        <f t="shared" si="0"/>
        <v>9</v>
      </c>
      <c r="P9">
        <v>2</v>
      </c>
      <c r="R9"/>
      <c r="S9"/>
    </row>
    <row r="10" spans="1:19" x14ac:dyDescent="0.25">
      <c r="C10" s="64" t="s">
        <v>60</v>
      </c>
      <c r="D10" s="80" t="s">
        <v>71</v>
      </c>
      <c r="H10" s="64" t="s">
        <v>119</v>
      </c>
      <c r="N10" s="78" t="s">
        <v>147</v>
      </c>
      <c r="O10">
        <f t="shared" si="0"/>
        <v>10</v>
      </c>
      <c r="P10">
        <v>2</v>
      </c>
      <c r="R10"/>
      <c r="S10"/>
    </row>
    <row r="11" spans="1:19" x14ac:dyDescent="0.25">
      <c r="C11" s="80" t="s">
        <v>61</v>
      </c>
      <c r="D11" s="80" t="s">
        <v>72</v>
      </c>
      <c r="N11" s="78" t="s">
        <v>160</v>
      </c>
      <c r="O11">
        <f t="shared" si="0"/>
        <v>11</v>
      </c>
      <c r="P11">
        <v>2</v>
      </c>
      <c r="R11"/>
      <c r="S11"/>
    </row>
    <row r="12" spans="1:19" x14ac:dyDescent="0.25">
      <c r="C12" t="s">
        <v>62</v>
      </c>
      <c r="D12" s="80" t="s">
        <v>72</v>
      </c>
      <c r="N12" t="s">
        <v>161</v>
      </c>
      <c r="O12">
        <f t="shared" si="0"/>
        <v>12</v>
      </c>
      <c r="P12">
        <v>3</v>
      </c>
      <c r="R12"/>
      <c r="S12"/>
    </row>
    <row r="13" spans="1:19" x14ac:dyDescent="0.25">
      <c r="C13" t="s">
        <v>63</v>
      </c>
      <c r="D13" s="80" t="s">
        <v>72</v>
      </c>
      <c r="N13" s="78" t="s">
        <v>162</v>
      </c>
      <c r="O13">
        <f t="shared" si="0"/>
        <v>13</v>
      </c>
      <c r="P13">
        <v>3</v>
      </c>
      <c r="R13"/>
      <c r="S13"/>
    </row>
    <row r="14" spans="1:19" x14ac:dyDescent="0.25">
      <c r="C14" t="s">
        <v>64</v>
      </c>
      <c r="D14" s="80" t="s">
        <v>72</v>
      </c>
      <c r="N14" s="78" t="s">
        <v>163</v>
      </c>
      <c r="O14">
        <f t="shared" si="0"/>
        <v>14</v>
      </c>
      <c r="P14">
        <v>3</v>
      </c>
      <c r="R14"/>
      <c r="S14"/>
    </row>
    <row r="15" spans="1:19" x14ac:dyDescent="0.25">
      <c r="C15" t="s">
        <v>65</v>
      </c>
      <c r="D15" s="80" t="s">
        <v>73</v>
      </c>
      <c r="N15" t="s">
        <v>164</v>
      </c>
      <c r="O15">
        <f t="shared" si="0"/>
        <v>15</v>
      </c>
      <c r="P15">
        <v>3</v>
      </c>
      <c r="R15"/>
      <c r="S15"/>
    </row>
    <row r="16" spans="1:19" x14ac:dyDescent="0.25">
      <c r="C16" t="s">
        <v>66</v>
      </c>
      <c r="D16" s="80" t="s">
        <v>73</v>
      </c>
      <c r="N16" s="78" t="s">
        <v>165</v>
      </c>
      <c r="O16">
        <f t="shared" si="0"/>
        <v>16</v>
      </c>
      <c r="P16">
        <v>4</v>
      </c>
      <c r="R16"/>
      <c r="S16"/>
    </row>
    <row r="17" spans="3:19" x14ac:dyDescent="0.25">
      <c r="C17" t="s">
        <v>67</v>
      </c>
      <c r="D17" s="80" t="s">
        <v>73</v>
      </c>
      <c r="N17" s="78" t="s">
        <v>166</v>
      </c>
      <c r="O17">
        <f t="shared" si="0"/>
        <v>17</v>
      </c>
      <c r="P17">
        <v>4</v>
      </c>
      <c r="R17"/>
      <c r="S17"/>
    </row>
    <row r="18" spans="3:19" x14ac:dyDescent="0.25">
      <c r="C18" t="s">
        <v>68</v>
      </c>
      <c r="D18" s="80" t="s">
        <v>68</v>
      </c>
      <c r="N18" t="s">
        <v>167</v>
      </c>
      <c r="O18">
        <f t="shared" si="0"/>
        <v>18</v>
      </c>
      <c r="P18">
        <v>4</v>
      </c>
      <c r="R18" s="81"/>
    </row>
    <row r="19" spans="3:19" x14ac:dyDescent="0.25">
      <c r="C19" t="s">
        <v>159</v>
      </c>
      <c r="D19" t="s">
        <v>118</v>
      </c>
      <c r="N19" s="78" t="s">
        <v>168</v>
      </c>
      <c r="O19">
        <f t="shared" si="0"/>
        <v>19</v>
      </c>
      <c r="P19">
        <v>4</v>
      </c>
      <c r="R19" s="81"/>
    </row>
    <row r="20" spans="3:19" x14ac:dyDescent="0.25">
      <c r="C20" t="s">
        <v>158</v>
      </c>
      <c r="D20" t="s">
        <v>158</v>
      </c>
      <c r="N20" s="78" t="s">
        <v>169</v>
      </c>
      <c r="O20">
        <f t="shared" si="0"/>
        <v>20</v>
      </c>
      <c r="P20">
        <v>4</v>
      </c>
      <c r="R20" s="81"/>
    </row>
    <row r="21" spans="3:19" x14ac:dyDescent="0.25">
      <c r="N21" s="81"/>
      <c r="O21">
        <f t="shared" si="0"/>
        <v>21</v>
      </c>
      <c r="P21">
        <v>4</v>
      </c>
      <c r="R21" s="81"/>
    </row>
    <row r="22" spans="3:19" x14ac:dyDescent="0.25">
      <c r="N22" s="81"/>
      <c r="O22">
        <f t="shared" si="0"/>
        <v>22</v>
      </c>
      <c r="P22">
        <v>5</v>
      </c>
      <c r="R22" s="81"/>
    </row>
    <row r="23" spans="3:19" x14ac:dyDescent="0.25">
      <c r="N23" s="81"/>
      <c r="O23">
        <f t="shared" si="0"/>
        <v>23</v>
      </c>
      <c r="P23">
        <v>5</v>
      </c>
      <c r="R23" s="81"/>
    </row>
    <row r="24" spans="3:19" x14ac:dyDescent="0.25">
      <c r="N24" s="81"/>
      <c r="O24">
        <f t="shared" si="0"/>
        <v>24</v>
      </c>
      <c r="P24">
        <v>5</v>
      </c>
      <c r="R24" s="81"/>
    </row>
    <row r="25" spans="3:19" x14ac:dyDescent="0.25">
      <c r="N25" s="81"/>
      <c r="O25">
        <f t="shared" si="0"/>
        <v>25</v>
      </c>
      <c r="P25">
        <v>5</v>
      </c>
      <c r="R25" s="81"/>
    </row>
    <row r="26" spans="3:19" x14ac:dyDescent="0.25">
      <c r="O26">
        <f t="shared" si="0"/>
        <v>26</v>
      </c>
      <c r="P26">
        <v>5</v>
      </c>
    </row>
    <row r="27" spans="3:19" x14ac:dyDescent="0.25">
      <c r="O27">
        <f t="shared" si="0"/>
        <v>27</v>
      </c>
      <c r="P27">
        <v>5</v>
      </c>
    </row>
    <row r="28" spans="3:19" x14ac:dyDescent="0.25">
      <c r="O28">
        <f t="shared" si="0"/>
        <v>28</v>
      </c>
      <c r="P28">
        <v>5</v>
      </c>
    </row>
    <row r="29" spans="3:19" x14ac:dyDescent="0.25">
      <c r="O29">
        <f t="shared" si="0"/>
        <v>29</v>
      </c>
      <c r="P29">
        <v>5</v>
      </c>
    </row>
    <row r="30" spans="3:19" x14ac:dyDescent="0.25">
      <c r="O30">
        <f t="shared" si="0"/>
        <v>30</v>
      </c>
      <c r="P30">
        <v>5</v>
      </c>
    </row>
    <row r="31" spans="3:19" x14ac:dyDescent="0.25">
      <c r="O31">
        <f t="shared" si="0"/>
        <v>31</v>
      </c>
      <c r="P31">
        <v>5</v>
      </c>
    </row>
  </sheetData>
  <phoneticPr fontId="23" type="noConversion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A0DD0CBF996D47A916B6BB23896DBF" ma:contentTypeVersion="17" ma:contentTypeDescription="Crée un document." ma:contentTypeScope="" ma:versionID="04ae94f95808af9cab8d685a5762034b">
  <xsd:schema xmlns:xsd="http://www.w3.org/2001/XMLSchema" xmlns:xs="http://www.w3.org/2001/XMLSchema" xmlns:p="http://schemas.microsoft.com/office/2006/metadata/properties" xmlns:ns2="5ea00c36-97b1-4851-81cc-409019805069" xmlns:ns3="69ee3ceb-ff86-4b6f-8999-7237f32a2538" targetNamespace="http://schemas.microsoft.com/office/2006/metadata/properties" ma:root="true" ma:fieldsID="b52e858d2211672b51b0c880896bd0d3" ns2:_="" ns3:_="">
    <xsd:import namespace="5ea00c36-97b1-4851-81cc-409019805069"/>
    <xsd:import namespace="69ee3ceb-ff86-4b6f-8999-7237f32a25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00c36-97b1-4851-81cc-4090198050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ff81ee88-e84c-421a-b6c4-d3cf471ddc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ee3ceb-ff86-4b6f-8999-7237f32a253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c6b163a-69d4-468a-86bc-3c780df5106a}" ma:internalName="TaxCatchAll" ma:showField="CatchAllData" ma:web="69ee3ceb-ff86-4b6f-8999-7237f32a25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ea00c36-97b1-4851-81cc-409019805069">
      <Terms xmlns="http://schemas.microsoft.com/office/infopath/2007/PartnerControls"/>
    </lcf76f155ced4ddcb4097134ff3c332f>
    <TaxCatchAll xmlns="69ee3ceb-ff86-4b6f-8999-7237f32a253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5A2633-D7FC-4E87-8F3C-59D8012012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00c36-97b1-4851-81cc-409019805069"/>
    <ds:schemaRef ds:uri="69ee3ceb-ff86-4b6f-8999-7237f32a25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C32B1A-FCC2-429C-AAAB-FB7455CB630B}">
  <ds:schemaRefs>
    <ds:schemaRef ds:uri="69ee3ceb-ff86-4b6f-8999-7237f32a2538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5ea00c36-97b1-4851-81cc-40901980506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2ABA96-54FD-4640-A4D6-A077DF6C4B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Explications</vt:lpstr>
      <vt:lpstr>Synthèse des résultats</vt:lpstr>
      <vt:lpstr>Tableau de bord</vt:lpstr>
      <vt:lpstr>Données</vt:lpstr>
      <vt:lpstr>Paramètres figés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Airy</dc:creator>
  <cp:lastModifiedBy>Nadège MALTI</cp:lastModifiedBy>
  <dcterms:created xsi:type="dcterms:W3CDTF">2022-05-04T12:20:46Z</dcterms:created>
  <dcterms:modified xsi:type="dcterms:W3CDTF">2024-10-13T23:51:28Z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0x010100ADA0DD0CBF996D47A916B6BB23896DBF</vt:lpwstr>
  </property>
  <property fmtid="{D5CDD505-2E9C-101B-9397-08002B2CF9AE}" pid="3" name="MediaServiceImageTags">
    <vt:lpwstr/>
  </property>
</Properties>
</file>